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tabRatio="544"/>
  </bookViews>
  <sheets>
    <sheet name="12-18л. МЕНЮ " sheetId="14" r:id="rId1"/>
    <sheet name="компановка" sheetId="22" r:id="rId2"/>
  </sheets>
  <calcPr calcId="124519" iterateDelta="1E-4"/>
</workbook>
</file>

<file path=xl/calcChain.xml><?xml version="1.0" encoding="utf-8"?>
<calcChain xmlns="http://schemas.openxmlformats.org/spreadsheetml/2006/main">
  <c r="U42" i="22"/>
  <c r="T42"/>
  <c r="H137"/>
  <c r="G137"/>
  <c r="F137"/>
  <c r="F532" i="14"/>
  <c r="D593" l="1"/>
  <c r="H593"/>
  <c r="F586"/>
  <c r="D586"/>
  <c r="D573"/>
  <c r="H540"/>
  <c r="H519"/>
  <c r="D540"/>
  <c r="D532"/>
  <c r="D519"/>
  <c r="D475"/>
  <c r="G475"/>
  <c r="F465"/>
  <c r="D465"/>
  <c r="G430"/>
  <c r="D430"/>
  <c r="G421"/>
  <c r="D421"/>
  <c r="F409"/>
  <c r="D409"/>
  <c r="F373"/>
  <c r="D373"/>
  <c r="D363"/>
  <c r="E363"/>
  <c r="E351"/>
  <c r="D351"/>
  <c r="D315"/>
  <c r="E315"/>
  <c r="G308"/>
  <c r="D308"/>
  <c r="G296"/>
  <c r="D296"/>
  <c r="G261"/>
  <c r="D261"/>
  <c r="D253"/>
  <c r="E253"/>
  <c r="G242"/>
  <c r="H240"/>
  <c r="D240"/>
  <c r="D197"/>
  <c r="F185"/>
  <c r="D185"/>
  <c r="D149"/>
  <c r="G149"/>
  <c r="D141"/>
  <c r="E141"/>
  <c r="F129"/>
  <c r="D129"/>
  <c r="D92"/>
  <c r="E92"/>
  <c r="F84"/>
  <c r="G73"/>
  <c r="D73"/>
  <c r="H69" l="1"/>
  <c r="H114" i="22" l="1"/>
  <c r="O51" s="1"/>
  <c r="G114"/>
  <c r="N51" s="1"/>
  <c r="F114"/>
  <c r="H29" l="1"/>
  <c r="O24" s="1"/>
  <c r="G29"/>
  <c r="N24" s="1"/>
  <c r="F29"/>
  <c r="D84" i="14" l="1"/>
  <c r="G586" l="1"/>
  <c r="H475" l="1"/>
  <c r="E475"/>
  <c r="F475"/>
  <c r="E373" l="1"/>
  <c r="F351"/>
  <c r="F73"/>
  <c r="F149"/>
  <c r="F141"/>
  <c r="H21" i="22"/>
  <c r="O16" s="1"/>
  <c r="G21"/>
  <c r="N16" s="1"/>
  <c r="F21"/>
  <c r="H141" i="14"/>
  <c r="F363" l="1"/>
  <c r="D94" i="22" l="1"/>
  <c r="L31" s="1"/>
  <c r="C94"/>
  <c r="K31" s="1"/>
  <c r="B94"/>
  <c r="F261" i="14" l="1"/>
  <c r="H351" l="1"/>
  <c r="C157" i="22" l="1"/>
  <c r="W38" s="1"/>
  <c r="B157"/>
  <c r="E421" i="14" l="1"/>
  <c r="D169" i="22" l="1"/>
  <c r="X50" s="1"/>
  <c r="C169"/>
  <c r="W50" s="1"/>
  <c r="B169"/>
  <c r="D168"/>
  <c r="X49" s="1"/>
  <c r="C168"/>
  <c r="W49" s="1"/>
  <c r="B168"/>
  <c r="D167"/>
  <c r="X48" s="1"/>
  <c r="C167"/>
  <c r="W48" s="1"/>
  <c r="B167"/>
  <c r="D164"/>
  <c r="X45" s="1"/>
  <c r="C164"/>
  <c r="W45" s="1"/>
  <c r="B164"/>
  <c r="D163"/>
  <c r="X44" s="1"/>
  <c r="C163"/>
  <c r="W44" s="1"/>
  <c r="B163"/>
  <c r="D162"/>
  <c r="X43" s="1"/>
  <c r="C162"/>
  <c r="W43" s="1"/>
  <c r="B162"/>
  <c r="D161"/>
  <c r="X42" s="1"/>
  <c r="C161"/>
  <c r="W42" s="1"/>
  <c r="B161"/>
  <c r="D160"/>
  <c r="X41" s="1"/>
  <c r="C160"/>
  <c r="W41" s="1"/>
  <c r="B160"/>
  <c r="D159"/>
  <c r="X40" s="1"/>
  <c r="C159"/>
  <c r="W40" s="1"/>
  <c r="B159"/>
  <c r="D158"/>
  <c r="X39" s="1"/>
  <c r="C158"/>
  <c r="W39" s="1"/>
  <c r="B158"/>
  <c r="D156"/>
  <c r="X37" s="1"/>
  <c r="C156"/>
  <c r="W37" s="1"/>
  <c r="B156"/>
  <c r="D153"/>
  <c r="X32" s="1"/>
  <c r="C153"/>
  <c r="W32" s="1"/>
  <c r="B153"/>
  <c r="D152"/>
  <c r="X31" s="1"/>
  <c r="C152"/>
  <c r="W31" s="1"/>
  <c r="B152"/>
  <c r="D151"/>
  <c r="X30" s="1"/>
  <c r="C151"/>
  <c r="W30" s="1"/>
  <c r="B151"/>
  <c r="D150"/>
  <c r="X29" s="1"/>
  <c r="C150"/>
  <c r="W29" s="1"/>
  <c r="B150"/>
  <c r="D149"/>
  <c r="X28" s="1"/>
  <c r="C149"/>
  <c r="W28" s="1"/>
  <c r="B149"/>
  <c r="G573" i="14"/>
  <c r="H146" i="22"/>
  <c r="U51" s="1"/>
  <c r="G146"/>
  <c r="T51" s="1"/>
  <c r="F146"/>
  <c r="H145"/>
  <c r="U50" s="1"/>
  <c r="G145"/>
  <c r="T50" s="1"/>
  <c r="F145"/>
  <c r="H144"/>
  <c r="U49" s="1"/>
  <c r="G144"/>
  <c r="T49" s="1"/>
  <c r="F144"/>
  <c r="H143"/>
  <c r="U48" s="1"/>
  <c r="G143"/>
  <c r="T48" s="1"/>
  <c r="F143"/>
  <c r="H140"/>
  <c r="U45" s="1"/>
  <c r="G140"/>
  <c r="T45" s="1"/>
  <c r="F140"/>
  <c r="H139"/>
  <c r="U44" s="1"/>
  <c r="G139"/>
  <c r="T44" s="1"/>
  <c r="F139"/>
  <c r="H138"/>
  <c r="U43" s="1"/>
  <c r="G138"/>
  <c r="T43" s="1"/>
  <c r="F138"/>
  <c r="H136"/>
  <c r="U41" s="1"/>
  <c r="G136"/>
  <c r="T41" s="1"/>
  <c r="F136"/>
  <c r="H135"/>
  <c r="U40" s="1"/>
  <c r="G135"/>
  <c r="T40" s="1"/>
  <c r="F135"/>
  <c r="H134"/>
  <c r="U39" s="1"/>
  <c r="G134"/>
  <c r="T39" s="1"/>
  <c r="F134"/>
  <c r="H133"/>
  <c r="U38" s="1"/>
  <c r="G133"/>
  <c r="T38" s="1"/>
  <c r="F133"/>
  <c r="H132"/>
  <c r="U37" s="1"/>
  <c r="G132"/>
  <c r="T37" s="1"/>
  <c r="F132"/>
  <c r="H129"/>
  <c r="U32" s="1"/>
  <c r="G129"/>
  <c r="T32" s="1"/>
  <c r="F129"/>
  <c r="H128"/>
  <c r="U31" s="1"/>
  <c r="G128"/>
  <c r="T31" s="1"/>
  <c r="F128"/>
  <c r="H127"/>
  <c r="U30" s="1"/>
  <c r="G127"/>
  <c r="T30" s="1"/>
  <c r="F127"/>
  <c r="H126"/>
  <c r="U29" s="1"/>
  <c r="G126"/>
  <c r="T29" s="1"/>
  <c r="F126"/>
  <c r="H125"/>
  <c r="U28" s="1"/>
  <c r="G125"/>
  <c r="T28" s="1"/>
  <c r="F125"/>
  <c r="H130"/>
  <c r="U35" s="1"/>
  <c r="D144"/>
  <c r="R51" s="1"/>
  <c r="C144"/>
  <c r="Q51" s="1"/>
  <c r="B144"/>
  <c r="D143"/>
  <c r="R50" s="1"/>
  <c r="C143"/>
  <c r="Q50" s="1"/>
  <c r="B143"/>
  <c r="D142"/>
  <c r="R49" s="1"/>
  <c r="C142"/>
  <c r="Q49" s="1"/>
  <c r="B142"/>
  <c r="D141"/>
  <c r="R48" s="1"/>
  <c r="C141"/>
  <c r="Q48" s="1"/>
  <c r="B141"/>
  <c r="D138"/>
  <c r="R42" s="1"/>
  <c r="C138"/>
  <c r="Q42" s="1"/>
  <c r="B138"/>
  <c r="D137"/>
  <c r="R41" s="1"/>
  <c r="C137"/>
  <c r="Q41" s="1"/>
  <c r="B137"/>
  <c r="D136"/>
  <c r="R40" s="1"/>
  <c r="C136"/>
  <c r="Q40" s="1"/>
  <c r="B136"/>
  <c r="D135"/>
  <c r="R39" s="1"/>
  <c r="C135"/>
  <c r="Q39" s="1"/>
  <c r="B135"/>
  <c r="D134"/>
  <c r="R38" s="1"/>
  <c r="C134"/>
  <c r="Q38" s="1"/>
  <c r="B134"/>
  <c r="D133"/>
  <c r="R37" s="1"/>
  <c r="C133"/>
  <c r="Q37" s="1"/>
  <c r="B133"/>
  <c r="D130"/>
  <c r="R33" s="1"/>
  <c r="C130"/>
  <c r="Q33" s="1"/>
  <c r="B130"/>
  <c r="D129"/>
  <c r="R32" s="1"/>
  <c r="C129"/>
  <c r="Q32" s="1"/>
  <c r="B129"/>
  <c r="D128"/>
  <c r="R31" s="1"/>
  <c r="C128"/>
  <c r="Q31" s="1"/>
  <c r="B128"/>
  <c r="D127"/>
  <c r="R30" s="1"/>
  <c r="C127"/>
  <c r="Q30" s="1"/>
  <c r="B127"/>
  <c r="D126"/>
  <c r="R29" s="1"/>
  <c r="C126"/>
  <c r="Q29" s="1"/>
  <c r="B126"/>
  <c r="D125"/>
  <c r="R28" s="1"/>
  <c r="C125"/>
  <c r="Q28" s="1"/>
  <c r="B125"/>
  <c r="E465" i="14"/>
  <c r="D131" i="22"/>
  <c r="R35" s="1"/>
  <c r="G465" i="14"/>
  <c r="H465"/>
  <c r="H115" i="22"/>
  <c r="O52" s="1"/>
  <c r="G115"/>
  <c r="N52" s="1"/>
  <c r="F115"/>
  <c r="H113"/>
  <c r="O50" s="1"/>
  <c r="G113"/>
  <c r="N50" s="1"/>
  <c r="F113"/>
  <c r="H112"/>
  <c r="O49" s="1"/>
  <c r="G112"/>
  <c r="N49" s="1"/>
  <c r="F112"/>
  <c r="H111"/>
  <c r="G111"/>
  <c r="N48" s="1"/>
  <c r="F111"/>
  <c r="H108"/>
  <c r="O44" s="1"/>
  <c r="G108"/>
  <c r="N44" s="1"/>
  <c r="F108"/>
  <c r="H107"/>
  <c r="O43" s="1"/>
  <c r="G107"/>
  <c r="N43" s="1"/>
  <c r="F107"/>
  <c r="H106"/>
  <c r="O42" s="1"/>
  <c r="G106"/>
  <c r="N42" s="1"/>
  <c r="F106"/>
  <c r="H105"/>
  <c r="O41" s="1"/>
  <c r="G105"/>
  <c r="N41" s="1"/>
  <c r="F105"/>
  <c r="H104"/>
  <c r="O40" s="1"/>
  <c r="G104"/>
  <c r="N40" s="1"/>
  <c r="F104"/>
  <c r="H103"/>
  <c r="O39" s="1"/>
  <c r="G103"/>
  <c r="N39" s="1"/>
  <c r="F103"/>
  <c r="H102"/>
  <c r="O38" s="1"/>
  <c r="G102"/>
  <c r="N38" s="1"/>
  <c r="F102"/>
  <c r="H101"/>
  <c r="O37" s="1"/>
  <c r="G101"/>
  <c r="N37" s="1"/>
  <c r="F101"/>
  <c r="H98"/>
  <c r="O33" s="1"/>
  <c r="G98"/>
  <c r="N33" s="1"/>
  <c r="F98"/>
  <c r="H97"/>
  <c r="O32" s="1"/>
  <c r="G97"/>
  <c r="N32" s="1"/>
  <c r="F97"/>
  <c r="H96"/>
  <c r="O31" s="1"/>
  <c r="G96"/>
  <c r="N31" s="1"/>
  <c r="F96"/>
  <c r="H95"/>
  <c r="O30" s="1"/>
  <c r="G95"/>
  <c r="N30" s="1"/>
  <c r="F95"/>
  <c r="H94"/>
  <c r="O29" s="1"/>
  <c r="G94"/>
  <c r="N29" s="1"/>
  <c r="F94"/>
  <c r="H93"/>
  <c r="O28" s="1"/>
  <c r="G93"/>
  <c r="N28" s="1"/>
  <c r="F93"/>
  <c r="F430" i="14"/>
  <c r="H109" i="22"/>
  <c r="O46" s="1"/>
  <c r="F421" i="14"/>
  <c r="H421"/>
  <c r="G409"/>
  <c r="K26" i="22" l="1"/>
  <c r="D115"/>
  <c r="L53" s="1"/>
  <c r="C115"/>
  <c r="K53" s="1"/>
  <c r="B115"/>
  <c r="D114"/>
  <c r="L52" s="1"/>
  <c r="C114"/>
  <c r="K52" s="1"/>
  <c r="B114"/>
  <c r="D113"/>
  <c r="L51" s="1"/>
  <c r="C113"/>
  <c r="K51" s="1"/>
  <c r="D112"/>
  <c r="L50" s="1"/>
  <c r="C112"/>
  <c r="K50" s="1"/>
  <c r="B112"/>
  <c r="D111"/>
  <c r="L49" s="1"/>
  <c r="C111"/>
  <c r="K49" s="1"/>
  <c r="B111"/>
  <c r="D110"/>
  <c r="L48" s="1"/>
  <c r="C110"/>
  <c r="K48" s="1"/>
  <c r="B110"/>
  <c r="D107"/>
  <c r="L44" s="1"/>
  <c r="C107"/>
  <c r="K44" s="1"/>
  <c r="B107"/>
  <c r="D106"/>
  <c r="L43" s="1"/>
  <c r="C106"/>
  <c r="K43" s="1"/>
  <c r="B106"/>
  <c r="D105"/>
  <c r="L42" s="1"/>
  <c r="C105"/>
  <c r="K42" s="1"/>
  <c r="B105"/>
  <c r="D104"/>
  <c r="L41" s="1"/>
  <c r="C104"/>
  <c r="K41" s="1"/>
  <c r="B104"/>
  <c r="D103"/>
  <c r="L40" s="1"/>
  <c r="C103"/>
  <c r="K40" s="1"/>
  <c r="B103"/>
  <c r="D102"/>
  <c r="L39" s="1"/>
  <c r="C102"/>
  <c r="K39" s="1"/>
  <c r="B102"/>
  <c r="D101"/>
  <c r="L38" s="1"/>
  <c r="C101"/>
  <c r="K38" s="1"/>
  <c r="B101"/>
  <c r="D100"/>
  <c r="L37" s="1"/>
  <c r="C100"/>
  <c r="K37" s="1"/>
  <c r="B100"/>
  <c r="D97"/>
  <c r="L34" s="1"/>
  <c r="C97"/>
  <c r="K34" s="1"/>
  <c r="B97"/>
  <c r="D96"/>
  <c r="L33" s="1"/>
  <c r="C96"/>
  <c r="K33" s="1"/>
  <c r="B96"/>
  <c r="D95"/>
  <c r="L32" s="1"/>
  <c r="C95"/>
  <c r="K32" s="1"/>
  <c r="B95"/>
  <c r="D93"/>
  <c r="L30" s="1"/>
  <c r="C93"/>
  <c r="K30" s="1"/>
  <c r="B93"/>
  <c r="D92"/>
  <c r="L29" s="1"/>
  <c r="C92"/>
  <c r="K29" s="1"/>
  <c r="B92"/>
  <c r="D91"/>
  <c r="L28" s="1"/>
  <c r="C91"/>
  <c r="K28" s="1"/>
  <c r="B91"/>
  <c r="D116"/>
  <c r="D86"/>
  <c r="X24" s="1"/>
  <c r="C86"/>
  <c r="W24" s="1"/>
  <c r="B86"/>
  <c r="D85"/>
  <c r="X23" s="1"/>
  <c r="C85"/>
  <c r="W23" s="1"/>
  <c r="B85"/>
  <c r="D84"/>
  <c r="X22" s="1"/>
  <c r="C84"/>
  <c r="W22" s="1"/>
  <c r="B84"/>
  <c r="D81"/>
  <c r="X19" s="1"/>
  <c r="C81"/>
  <c r="W19" s="1"/>
  <c r="B81"/>
  <c r="D80"/>
  <c r="X18" s="1"/>
  <c r="C80"/>
  <c r="W18" s="1"/>
  <c r="B80"/>
  <c r="D79"/>
  <c r="X17" s="1"/>
  <c r="C79"/>
  <c r="W17" s="1"/>
  <c r="B79"/>
  <c r="D78"/>
  <c r="X16" s="1"/>
  <c r="C78"/>
  <c r="W16" s="1"/>
  <c r="B78"/>
  <c r="D77"/>
  <c r="X15" s="1"/>
  <c r="C77"/>
  <c r="W15" s="1"/>
  <c r="B77"/>
  <c r="D76"/>
  <c r="X14" s="1"/>
  <c r="C76"/>
  <c r="W14" s="1"/>
  <c r="B76"/>
  <c r="D75"/>
  <c r="X13" s="1"/>
  <c r="C75"/>
  <c r="W13" s="1"/>
  <c r="B75"/>
  <c r="D74"/>
  <c r="X12" s="1"/>
  <c r="C74"/>
  <c r="W12" s="1"/>
  <c r="B74"/>
  <c r="D71"/>
  <c r="X10" s="1"/>
  <c r="C71"/>
  <c r="W10" s="1"/>
  <c r="B71"/>
  <c r="D70"/>
  <c r="X9" s="1"/>
  <c r="C70"/>
  <c r="W9" s="1"/>
  <c r="B70"/>
  <c r="D69"/>
  <c r="X8" s="1"/>
  <c r="C69"/>
  <c r="W8" s="1"/>
  <c r="B69"/>
  <c r="D68"/>
  <c r="X7" s="1"/>
  <c r="C68"/>
  <c r="W7" s="1"/>
  <c r="B68"/>
  <c r="D67"/>
  <c r="X6" s="1"/>
  <c r="C67"/>
  <c r="W6" s="1"/>
  <c r="B67"/>
  <c r="D66"/>
  <c r="X5" s="1"/>
  <c r="C66"/>
  <c r="W5" s="1"/>
  <c r="B66"/>
  <c r="D65"/>
  <c r="X4" s="1"/>
  <c r="C65"/>
  <c r="W4" s="1"/>
  <c r="B65"/>
  <c r="D82"/>
  <c r="X20" s="1"/>
  <c r="E308" i="14"/>
  <c r="D72" i="22"/>
  <c r="H296" i="14"/>
  <c r="E296"/>
  <c r="F296"/>
  <c r="H55" i="22"/>
  <c r="U24" s="1"/>
  <c r="G55"/>
  <c r="T24" s="1"/>
  <c r="F55"/>
  <c r="H54"/>
  <c r="U23" s="1"/>
  <c r="G54"/>
  <c r="T23" s="1"/>
  <c r="F54"/>
  <c r="H53"/>
  <c r="U22" s="1"/>
  <c r="G53"/>
  <c r="T22" s="1"/>
  <c r="F53"/>
  <c r="H50"/>
  <c r="U20" s="1"/>
  <c r="G50"/>
  <c r="T20" s="1"/>
  <c r="F50"/>
  <c r="H49"/>
  <c r="U19" s="1"/>
  <c r="G49"/>
  <c r="T19" s="1"/>
  <c r="F49"/>
  <c r="H48"/>
  <c r="U18" s="1"/>
  <c r="G48"/>
  <c r="T18" s="1"/>
  <c r="F48"/>
  <c r="H47"/>
  <c r="U17" s="1"/>
  <c r="G47"/>
  <c r="T17" s="1"/>
  <c r="F47"/>
  <c r="H46"/>
  <c r="U16" s="1"/>
  <c r="G46"/>
  <c r="T16" s="1"/>
  <c r="F46"/>
  <c r="H45"/>
  <c r="U15" s="1"/>
  <c r="G45"/>
  <c r="T15" s="1"/>
  <c r="F45"/>
  <c r="H44"/>
  <c r="U14" s="1"/>
  <c r="G44"/>
  <c r="T14" s="1"/>
  <c r="F44"/>
  <c r="H43"/>
  <c r="U13" s="1"/>
  <c r="G43"/>
  <c r="T13" s="1"/>
  <c r="F43"/>
  <c r="H42"/>
  <c r="U12" s="1"/>
  <c r="G42"/>
  <c r="T12" s="1"/>
  <c r="F42"/>
  <c r="H39"/>
  <c r="U9" s="1"/>
  <c r="G39"/>
  <c r="T9" s="1"/>
  <c r="F39"/>
  <c r="H38"/>
  <c r="U8" s="1"/>
  <c r="G38"/>
  <c r="T8" s="1"/>
  <c r="F38"/>
  <c r="H37"/>
  <c r="U7" s="1"/>
  <c r="G37"/>
  <c r="T7" s="1"/>
  <c r="F37"/>
  <c r="H36"/>
  <c r="U6" s="1"/>
  <c r="G36"/>
  <c r="T6" s="1"/>
  <c r="F36"/>
  <c r="H35"/>
  <c r="U5" s="1"/>
  <c r="G35"/>
  <c r="T5" s="1"/>
  <c r="F35"/>
  <c r="H34"/>
  <c r="U4" s="1"/>
  <c r="G34"/>
  <c r="T4" s="1"/>
  <c r="F34"/>
  <c r="H261" i="14"/>
  <c r="H56" i="22"/>
  <c r="H253" i="14"/>
  <c r="H51" i="22"/>
  <c r="F253" i="14"/>
  <c r="G253"/>
  <c r="D108" i="22" l="1"/>
  <c r="L46" s="1"/>
  <c r="D55"/>
  <c r="R25" s="1"/>
  <c r="C55"/>
  <c r="Q25" s="1"/>
  <c r="B55"/>
  <c r="D54"/>
  <c r="R24" s="1"/>
  <c r="C54"/>
  <c r="Q24" s="1"/>
  <c r="B54"/>
  <c r="D53"/>
  <c r="R23" s="1"/>
  <c r="C53"/>
  <c r="Q23" s="1"/>
  <c r="B53"/>
  <c r="D52"/>
  <c r="C52"/>
  <c r="Q22" s="1"/>
  <c r="B52"/>
  <c r="D49"/>
  <c r="R19" s="1"/>
  <c r="C49"/>
  <c r="Q19" s="1"/>
  <c r="B49"/>
  <c r="D48"/>
  <c r="R18" s="1"/>
  <c r="C48"/>
  <c r="Q18" s="1"/>
  <c r="B48"/>
  <c r="D47"/>
  <c r="R17" s="1"/>
  <c r="C47"/>
  <c r="Q17" s="1"/>
  <c r="B47"/>
  <c r="D46"/>
  <c r="R16" s="1"/>
  <c r="C46"/>
  <c r="Q16" s="1"/>
  <c r="B46"/>
  <c r="D45"/>
  <c r="R15" s="1"/>
  <c r="C45"/>
  <c r="Q15" s="1"/>
  <c r="B45"/>
  <c r="D44"/>
  <c r="R14" s="1"/>
  <c r="C44"/>
  <c r="Q14" s="1"/>
  <c r="B44"/>
  <c r="D43"/>
  <c r="R13" s="1"/>
  <c r="C43"/>
  <c r="Q13" s="1"/>
  <c r="B43"/>
  <c r="D42"/>
  <c r="C42"/>
  <c r="Q12" s="1"/>
  <c r="B42"/>
  <c r="D39"/>
  <c r="R9" s="1"/>
  <c r="C39"/>
  <c r="Q9" s="1"/>
  <c r="B39"/>
  <c r="D38"/>
  <c r="R8" s="1"/>
  <c r="C38"/>
  <c r="Q8" s="1"/>
  <c r="B38"/>
  <c r="D37"/>
  <c r="R7" s="1"/>
  <c r="C37"/>
  <c r="Q7" s="1"/>
  <c r="B37"/>
  <c r="D36"/>
  <c r="R6" s="1"/>
  <c r="C36"/>
  <c r="Q6" s="1"/>
  <c r="B36"/>
  <c r="D35"/>
  <c r="R5" s="1"/>
  <c r="C35"/>
  <c r="Q5" s="1"/>
  <c r="B35"/>
  <c r="D34"/>
  <c r="R4" s="1"/>
  <c r="C34"/>
  <c r="Q4" s="1"/>
  <c r="B34"/>
  <c r="H197" i="14"/>
  <c r="D40" i="22"/>
  <c r="R10" s="1"/>
  <c r="G185" i="14"/>
  <c r="E185"/>
  <c r="H185"/>
  <c r="H30" i="22"/>
  <c r="O25" s="1"/>
  <c r="G30"/>
  <c r="N25" s="1"/>
  <c r="F30"/>
  <c r="H28"/>
  <c r="O23" s="1"/>
  <c r="G28"/>
  <c r="N23" s="1"/>
  <c r="F28"/>
  <c r="H27"/>
  <c r="O22" s="1"/>
  <c r="G27"/>
  <c r="N22" s="1"/>
  <c r="F27"/>
  <c r="H24"/>
  <c r="O19" s="1"/>
  <c r="G24"/>
  <c r="N19" s="1"/>
  <c r="F24"/>
  <c r="H23"/>
  <c r="O18" s="1"/>
  <c r="G23"/>
  <c r="N18" s="1"/>
  <c r="F23"/>
  <c r="H22"/>
  <c r="O17" s="1"/>
  <c r="G22"/>
  <c r="N17" s="1"/>
  <c r="F22"/>
  <c r="H20"/>
  <c r="O15" s="1"/>
  <c r="G20"/>
  <c r="N15" s="1"/>
  <c r="F20"/>
  <c r="H19"/>
  <c r="O14" s="1"/>
  <c r="G19"/>
  <c r="N14" s="1"/>
  <c r="F19"/>
  <c r="H18"/>
  <c r="O13" s="1"/>
  <c r="G18"/>
  <c r="N13" s="1"/>
  <c r="F18"/>
  <c r="H17"/>
  <c r="O12" s="1"/>
  <c r="G17"/>
  <c r="N12" s="1"/>
  <c r="F17"/>
  <c r="H14"/>
  <c r="O10" s="1"/>
  <c r="G14"/>
  <c r="N10" s="1"/>
  <c r="F14"/>
  <c r="H13"/>
  <c r="O9" s="1"/>
  <c r="G13"/>
  <c r="N9" s="1"/>
  <c r="F13"/>
  <c r="H12"/>
  <c r="O8" s="1"/>
  <c r="G12"/>
  <c r="N8" s="1"/>
  <c r="F12"/>
  <c r="H11"/>
  <c r="O7" s="1"/>
  <c r="G11"/>
  <c r="N7" s="1"/>
  <c r="F11"/>
  <c r="H10"/>
  <c r="O6" s="1"/>
  <c r="G10"/>
  <c r="N6" s="1"/>
  <c r="F10"/>
  <c r="H9"/>
  <c r="O5" s="1"/>
  <c r="G9"/>
  <c r="N5" s="1"/>
  <c r="F9"/>
  <c r="H8"/>
  <c r="O4" s="1"/>
  <c r="G8"/>
  <c r="N4" s="1"/>
  <c r="F8"/>
  <c r="E129" i="14"/>
  <c r="G129"/>
  <c r="H129"/>
  <c r="H15" i="22"/>
  <c r="K2"/>
  <c r="N2"/>
  <c r="Q2"/>
  <c r="T2"/>
  <c r="W2"/>
  <c r="T3"/>
  <c r="W3"/>
  <c r="N26"/>
  <c r="Q26"/>
  <c r="T26"/>
  <c r="W26"/>
  <c r="B16"/>
  <c r="D26"/>
  <c r="L23" s="1"/>
  <c r="C26"/>
  <c r="K23" s="1"/>
  <c r="B26"/>
  <c r="B27"/>
  <c r="E84" i="14"/>
  <c r="G84"/>
  <c r="H84"/>
  <c r="G120" i="22" l="1"/>
  <c r="C703" i="14" l="1"/>
  <c r="C699"/>
  <c r="C695"/>
  <c r="C691"/>
  <c r="C687"/>
  <c r="B702"/>
  <c r="B698"/>
  <c r="B694"/>
  <c r="B690"/>
  <c r="B686"/>
  <c r="B682"/>
  <c r="D698"/>
  <c r="D690"/>
  <c r="C702"/>
  <c r="C698"/>
  <c r="C694"/>
  <c r="C690"/>
  <c r="C686"/>
  <c r="C682"/>
  <c r="D668"/>
  <c r="D664"/>
  <c r="D660"/>
  <c r="D656"/>
  <c r="D652"/>
  <c r="D648"/>
  <c r="D702"/>
  <c r="D694"/>
  <c r="D686"/>
  <c r="D682"/>
  <c r="D680"/>
  <c r="C681"/>
  <c r="C680"/>
  <c r="C678"/>
  <c r="B677"/>
  <c r="C670"/>
  <c r="C668"/>
  <c r="C666"/>
  <c r="C664"/>
  <c r="C662"/>
  <c r="C660"/>
  <c r="C658"/>
  <c r="C656"/>
  <c r="C654"/>
  <c r="C652"/>
  <c r="C650"/>
  <c r="C648"/>
  <c r="B668"/>
  <c r="B664"/>
  <c r="B660"/>
  <c r="B656"/>
  <c r="B652"/>
  <c r="B648"/>
  <c r="C649"/>
  <c r="C645"/>
  <c r="C669" s="1"/>
  <c r="C641"/>
  <c r="C665" s="1"/>
  <c r="C637"/>
  <c r="C661" s="1"/>
  <c r="C633"/>
  <c r="C657" s="1"/>
  <c r="C629"/>
  <c r="C653" s="1"/>
  <c r="B644"/>
  <c r="B640"/>
  <c r="B636"/>
  <c r="B632"/>
  <c r="B628"/>
  <c r="F680"/>
  <c r="F353" s="1"/>
  <c r="G680"/>
  <c r="H680"/>
  <c r="E680"/>
  <c r="B675"/>
  <c r="C674"/>
  <c r="B673"/>
  <c r="D672"/>
  <c r="B617"/>
  <c r="C616"/>
  <c r="B615"/>
  <c r="D614"/>
  <c r="B562"/>
  <c r="C561"/>
  <c r="B560"/>
  <c r="D559"/>
  <c r="B508"/>
  <c r="C507"/>
  <c r="B506"/>
  <c r="D505"/>
  <c r="B453"/>
  <c r="C452"/>
  <c r="B451"/>
  <c r="D450"/>
  <c r="B397"/>
  <c r="C396"/>
  <c r="B395"/>
  <c r="D394"/>
  <c r="B338"/>
  <c r="C337"/>
  <c r="B336"/>
  <c r="D335"/>
  <c r="B283"/>
  <c r="C282"/>
  <c r="B281"/>
  <c r="D280"/>
  <c r="B228"/>
  <c r="C227"/>
  <c r="B226"/>
  <c r="D225"/>
  <c r="B173"/>
  <c r="C172"/>
  <c r="B171"/>
  <c r="D170"/>
  <c r="B116"/>
  <c r="C115"/>
  <c r="B114"/>
  <c r="D113"/>
  <c r="E573" l="1"/>
  <c r="H141" i="22" l="1"/>
  <c r="U46" s="1"/>
  <c r="E532" i="14"/>
  <c r="G532"/>
  <c r="H532"/>
  <c r="G519" l="1"/>
  <c r="H99" i="22"/>
  <c r="O35" s="1"/>
  <c r="E409" i="14"/>
  <c r="H409"/>
  <c r="H40" i="22" l="1"/>
  <c r="U10" s="1"/>
  <c r="E240" i="14"/>
  <c r="F240"/>
  <c r="G240"/>
  <c r="H25" i="22"/>
  <c r="O20" s="1"/>
  <c r="G141" i="14"/>
  <c r="H373" l="1"/>
  <c r="H92" l="1"/>
  <c r="E73"/>
  <c r="H73"/>
  <c r="D165" i="22" l="1"/>
  <c r="X46" s="1"/>
  <c r="D154"/>
  <c r="X35" s="1"/>
  <c r="E586" i="14"/>
  <c r="H586"/>
  <c r="F573"/>
  <c r="H573"/>
  <c r="H147" i="22"/>
  <c r="U52" s="1"/>
  <c r="H483" i="14"/>
  <c r="D483"/>
  <c r="D145" i="22" s="1"/>
  <c r="R52" s="1"/>
  <c r="D139"/>
  <c r="R46" s="1"/>
  <c r="H116"/>
  <c r="O53" s="1"/>
  <c r="D98"/>
  <c r="L35" s="1"/>
  <c r="G373" i="14"/>
  <c r="F315"/>
  <c r="D87" i="22"/>
  <c r="X25" s="1"/>
  <c r="F308" i="14"/>
  <c r="F629" s="1"/>
  <c r="F630" s="1"/>
  <c r="H308"/>
  <c r="E60" i="22"/>
  <c r="G60"/>
  <c r="E261" i="14"/>
  <c r="D50" i="22"/>
  <c r="R20" s="1"/>
  <c r="D205" i="14"/>
  <c r="D56" i="22" s="1"/>
  <c r="F205" i="14"/>
  <c r="H149"/>
  <c r="H31" i="22"/>
  <c r="D28"/>
  <c r="L25" s="1"/>
  <c r="C28"/>
  <c r="K25" s="1"/>
  <c r="B28"/>
  <c r="D27"/>
  <c r="C27"/>
  <c r="K24" s="1"/>
  <c r="D25"/>
  <c r="L22" s="1"/>
  <c r="C25"/>
  <c r="K22" s="1"/>
  <c r="B25"/>
  <c r="D22"/>
  <c r="L18" s="1"/>
  <c r="C22"/>
  <c r="K18" s="1"/>
  <c r="B22"/>
  <c r="D21"/>
  <c r="L17" s="1"/>
  <c r="C21"/>
  <c r="K17" s="1"/>
  <c r="B21"/>
  <c r="D20"/>
  <c r="L16" s="1"/>
  <c r="C20"/>
  <c r="K16" s="1"/>
  <c r="B20"/>
  <c r="D19"/>
  <c r="L15" s="1"/>
  <c r="C19"/>
  <c r="K15" s="1"/>
  <c r="B19"/>
  <c r="D18"/>
  <c r="L14" s="1"/>
  <c r="C18"/>
  <c r="K14" s="1"/>
  <c r="B18"/>
  <c r="D17"/>
  <c r="L13" s="1"/>
  <c r="C17"/>
  <c r="K13" s="1"/>
  <c r="B17"/>
  <c r="D16"/>
  <c r="L12" s="1"/>
  <c r="C16"/>
  <c r="K12" s="1"/>
  <c r="D13"/>
  <c r="L9" s="1"/>
  <c r="C13"/>
  <c r="K9" s="1"/>
  <c r="B13"/>
  <c r="D12"/>
  <c r="L8" s="1"/>
  <c r="C12"/>
  <c r="K8" s="1"/>
  <c r="B12"/>
  <c r="D11"/>
  <c r="L7" s="1"/>
  <c r="C11"/>
  <c r="K7" s="1"/>
  <c r="B11"/>
  <c r="D10"/>
  <c r="L6" s="1"/>
  <c r="C10"/>
  <c r="K6" s="1"/>
  <c r="B10"/>
  <c r="D9"/>
  <c r="L5" s="1"/>
  <c r="C9"/>
  <c r="K5" s="1"/>
  <c r="B9"/>
  <c r="D8"/>
  <c r="L4" s="1"/>
  <c r="C8"/>
  <c r="K4" s="1"/>
  <c r="B8"/>
  <c r="D14"/>
  <c r="L10" s="1"/>
  <c r="D23"/>
  <c r="L20" s="1"/>
  <c r="D29" l="1"/>
  <c r="D170" l="1"/>
  <c r="X51" s="1"/>
  <c r="E519" i="14" l="1"/>
  <c r="F519"/>
  <c r="E702" l="1"/>
  <c r="E682"/>
  <c r="E149"/>
  <c r="E694" l="1"/>
  <c r="E598"/>
  <c r="E660"/>
  <c r="E545"/>
  <c r="H660"/>
  <c r="H598"/>
  <c r="H545"/>
  <c r="H694"/>
  <c r="G660"/>
  <c r="G598"/>
  <c r="G545"/>
  <c r="G694"/>
  <c r="E648"/>
  <c r="E574"/>
  <c r="F694"/>
  <c r="F660"/>
  <c r="F598"/>
  <c r="F545"/>
  <c r="E652"/>
  <c r="E587"/>
  <c r="E686"/>
  <c r="E664"/>
  <c r="E602"/>
  <c r="E549"/>
  <c r="E698"/>
  <c r="H652"/>
  <c r="H587"/>
  <c r="H686"/>
  <c r="H664"/>
  <c r="H602"/>
  <c r="H549"/>
  <c r="H698"/>
  <c r="G652"/>
  <c r="G587"/>
  <c r="G686"/>
  <c r="G664"/>
  <c r="G602"/>
  <c r="G549"/>
  <c r="G698"/>
  <c r="F652"/>
  <c r="F587"/>
  <c r="F686"/>
  <c r="F664"/>
  <c r="F602"/>
  <c r="F549"/>
  <c r="F698"/>
  <c r="E656"/>
  <c r="E594"/>
  <c r="E690"/>
  <c r="E668"/>
  <c r="E606"/>
  <c r="E553"/>
  <c r="H656"/>
  <c r="H594"/>
  <c r="H690"/>
  <c r="H668"/>
  <c r="H606"/>
  <c r="H553"/>
  <c r="H702"/>
  <c r="G690"/>
  <c r="G656"/>
  <c r="G594"/>
  <c r="G702"/>
  <c r="G668"/>
  <c r="G606"/>
  <c r="G553"/>
  <c r="F690"/>
  <c r="F656"/>
  <c r="F594"/>
  <c r="F553"/>
  <c r="F702"/>
  <c r="F606"/>
  <c r="F668"/>
  <c r="E489"/>
  <c r="E435"/>
  <c r="H435"/>
  <c r="H489"/>
  <c r="G435"/>
  <c r="G489"/>
  <c r="E520"/>
  <c r="E466"/>
  <c r="F489"/>
  <c r="F435"/>
  <c r="E533"/>
  <c r="E476"/>
  <c r="E493"/>
  <c r="E439"/>
  <c r="H533"/>
  <c r="H476"/>
  <c r="H493"/>
  <c r="H439"/>
  <c r="G533"/>
  <c r="G476"/>
  <c r="G493"/>
  <c r="G439"/>
  <c r="F533"/>
  <c r="F476"/>
  <c r="F493"/>
  <c r="F439"/>
  <c r="E541"/>
  <c r="E484"/>
  <c r="E497"/>
  <c r="E443"/>
  <c r="H541"/>
  <c r="H484"/>
  <c r="H497"/>
  <c r="H443"/>
  <c r="G541"/>
  <c r="G484"/>
  <c r="G497"/>
  <c r="G443"/>
  <c r="F541"/>
  <c r="F484"/>
  <c r="F497"/>
  <c r="F443"/>
  <c r="H320"/>
  <c r="H378"/>
  <c r="G378"/>
  <c r="G320"/>
  <c r="E410"/>
  <c r="E352"/>
  <c r="F378"/>
  <c r="F320"/>
  <c r="E422"/>
  <c r="E364"/>
  <c r="E309"/>
  <c r="E382"/>
  <c r="E324"/>
  <c r="H422"/>
  <c r="H364"/>
  <c r="H309"/>
  <c r="H382"/>
  <c r="H324"/>
  <c r="G422"/>
  <c r="G364"/>
  <c r="G309"/>
  <c r="G382"/>
  <c r="G324"/>
  <c r="F422"/>
  <c r="F364"/>
  <c r="F309"/>
  <c r="F382"/>
  <c r="F324"/>
  <c r="E431"/>
  <c r="E374"/>
  <c r="E316"/>
  <c r="E386"/>
  <c r="E328"/>
  <c r="H431"/>
  <c r="H374"/>
  <c r="H316"/>
  <c r="H386"/>
  <c r="H328"/>
  <c r="G431"/>
  <c r="G374"/>
  <c r="G316"/>
  <c r="G386"/>
  <c r="G328"/>
  <c r="F431"/>
  <c r="F374"/>
  <c r="F316"/>
  <c r="F386"/>
  <c r="F328"/>
  <c r="E378"/>
  <c r="E320"/>
  <c r="H266"/>
  <c r="H210"/>
  <c r="H154"/>
  <c r="H97"/>
  <c r="G266"/>
  <c r="G210"/>
  <c r="G154"/>
  <c r="G97"/>
  <c r="E297"/>
  <c r="E241"/>
  <c r="E186"/>
  <c r="E130"/>
  <c r="E74"/>
  <c r="F266"/>
  <c r="F210"/>
  <c r="F154"/>
  <c r="F97"/>
  <c r="E254"/>
  <c r="E198"/>
  <c r="E142"/>
  <c r="E85"/>
  <c r="E270"/>
  <c r="E214"/>
  <c r="E158"/>
  <c r="E101"/>
  <c r="H254"/>
  <c r="H198"/>
  <c r="H142"/>
  <c r="H85"/>
  <c r="H270"/>
  <c r="H214"/>
  <c r="H158"/>
  <c r="H101"/>
  <c r="G198"/>
  <c r="G254"/>
  <c r="G85"/>
  <c r="G142"/>
  <c r="G270"/>
  <c r="G101"/>
  <c r="G158"/>
  <c r="G214"/>
  <c r="F254"/>
  <c r="F142"/>
  <c r="F198"/>
  <c r="F85"/>
  <c r="F214"/>
  <c r="F101"/>
  <c r="F270"/>
  <c r="F158"/>
  <c r="E262"/>
  <c r="E206"/>
  <c r="E150"/>
  <c r="E93"/>
  <c r="E274"/>
  <c r="E218"/>
  <c r="E162"/>
  <c r="E105"/>
  <c r="H262"/>
  <c r="H206"/>
  <c r="H150"/>
  <c r="H93"/>
  <c r="H274"/>
  <c r="H218"/>
  <c r="H162"/>
  <c r="H105"/>
  <c r="G262"/>
  <c r="G206"/>
  <c r="G150"/>
  <c r="G93"/>
  <c r="G274"/>
  <c r="G218"/>
  <c r="G162"/>
  <c r="G105"/>
  <c r="F262"/>
  <c r="F206"/>
  <c r="F150"/>
  <c r="F93"/>
  <c r="F274"/>
  <c r="F218"/>
  <c r="F162"/>
  <c r="F105"/>
  <c r="E266"/>
  <c r="E210"/>
  <c r="E154"/>
  <c r="E97"/>
  <c r="F682" l="1"/>
  <c r="F648"/>
  <c r="F574"/>
  <c r="G648"/>
  <c r="G682"/>
  <c r="G574"/>
  <c r="H648"/>
  <c r="H682"/>
  <c r="H574"/>
  <c r="F520"/>
  <c r="F466"/>
  <c r="G520"/>
  <c r="G466"/>
  <c r="H520"/>
  <c r="H466"/>
  <c r="F410"/>
  <c r="F352"/>
  <c r="G410"/>
  <c r="G352"/>
  <c r="H410"/>
  <c r="H352"/>
  <c r="G297"/>
  <c r="G241"/>
  <c r="G186"/>
  <c r="G130"/>
  <c r="G74"/>
  <c r="H297"/>
  <c r="H241"/>
  <c r="H186"/>
  <c r="H130"/>
  <c r="H74"/>
  <c r="F297"/>
  <c r="F241"/>
  <c r="F186"/>
  <c r="F130"/>
  <c r="F74"/>
  <c r="F242" l="1"/>
  <c r="E242"/>
  <c r="F588" l="1"/>
  <c r="E534"/>
  <c r="F521"/>
  <c r="E521"/>
  <c r="G521"/>
  <c r="G363"/>
  <c r="G375"/>
  <c r="E365"/>
  <c r="G351"/>
  <c r="G365" l="1"/>
  <c r="G310"/>
  <c r="F310"/>
  <c r="E310"/>
  <c r="F534"/>
  <c r="G353"/>
  <c r="G534"/>
  <c r="G467"/>
  <c r="F467"/>
  <c r="E467"/>
  <c r="G411"/>
  <c r="F411"/>
  <c r="E411"/>
  <c r="F298"/>
  <c r="G143"/>
  <c r="E86"/>
  <c r="H534"/>
  <c r="H363"/>
  <c r="H310" l="1"/>
  <c r="H467"/>
  <c r="H411"/>
  <c r="H365"/>
  <c r="H521"/>
  <c r="H298" l="1"/>
  <c r="E187"/>
  <c r="E143"/>
  <c r="F255" l="1"/>
  <c r="G255"/>
  <c r="G263"/>
  <c r="E263"/>
  <c r="E255"/>
  <c r="F263"/>
  <c r="G298"/>
  <c r="E298"/>
  <c r="G86"/>
  <c r="F143"/>
  <c r="G131"/>
  <c r="H94"/>
  <c r="G75"/>
  <c r="H263"/>
  <c r="H255" l="1"/>
  <c r="H143"/>
  <c r="H86" l="1"/>
  <c r="E131" l="1"/>
  <c r="F131"/>
  <c r="H131"/>
  <c r="H242" l="1"/>
  <c r="E575" l="1"/>
  <c r="F575" l="1"/>
  <c r="G575"/>
  <c r="E353" l="1"/>
  <c r="H353"/>
  <c r="E649"/>
  <c r="E650" s="1"/>
  <c r="H187"/>
  <c r="H575"/>
  <c r="H75" l="1"/>
  <c r="G187" l="1"/>
  <c r="F92" l="1"/>
  <c r="G92"/>
  <c r="E94" l="1"/>
  <c r="G94"/>
  <c r="F94"/>
  <c r="H151"/>
  <c r="F365" l="1"/>
  <c r="E205"/>
  <c r="G205"/>
  <c r="E423" l="1"/>
  <c r="G423"/>
  <c r="F423"/>
  <c r="G207"/>
  <c r="F207"/>
  <c r="E207"/>
  <c r="E434"/>
  <c r="E436" s="1"/>
  <c r="H205"/>
  <c r="H207" l="1"/>
  <c r="F75" l="1"/>
  <c r="E75"/>
  <c r="E625"/>
  <c r="E626" s="1"/>
  <c r="E375" l="1"/>
  <c r="F375"/>
  <c r="E197" l="1"/>
  <c r="F197"/>
  <c r="G197"/>
  <c r="G199" l="1"/>
  <c r="E199"/>
  <c r="F199"/>
  <c r="H153" l="1"/>
  <c r="H155" s="1"/>
  <c r="E483" l="1"/>
  <c r="E485" l="1"/>
  <c r="G96"/>
  <c r="G98" s="1"/>
  <c r="G593" l="1"/>
  <c r="G588"/>
  <c r="E593"/>
  <c r="F593"/>
  <c r="E588"/>
  <c r="F483"/>
  <c r="G483"/>
  <c r="E430"/>
  <c r="E151"/>
  <c r="G485" l="1"/>
  <c r="F595"/>
  <c r="F485"/>
  <c r="E595"/>
  <c r="G595"/>
  <c r="F432"/>
  <c r="G432"/>
  <c r="E432"/>
  <c r="G151"/>
  <c r="F151"/>
  <c r="G601"/>
  <c r="G603" s="1"/>
  <c r="H157"/>
  <c r="H159" s="1"/>
  <c r="H161"/>
  <c r="H163" s="1"/>
  <c r="F601"/>
  <c r="F603" s="1"/>
  <c r="E601"/>
  <c r="E603" s="1"/>
  <c r="H485" l="1"/>
  <c r="H595"/>
  <c r="H430"/>
  <c r="H432" l="1"/>
  <c r="H423"/>
  <c r="H588" l="1"/>
  <c r="F597"/>
  <c r="F599" s="1"/>
  <c r="G597"/>
  <c r="G599" s="1"/>
  <c r="E381"/>
  <c r="E383" s="1"/>
  <c r="E597"/>
  <c r="E599" s="1"/>
  <c r="E605"/>
  <c r="E607" s="1"/>
  <c r="G381"/>
  <c r="G383" s="1"/>
  <c r="F381"/>
  <c r="F383" s="1"/>
  <c r="H438"/>
  <c r="H440" s="1"/>
  <c r="G605"/>
  <c r="G607" s="1"/>
  <c r="F605"/>
  <c r="F607" s="1"/>
  <c r="H601" l="1"/>
  <c r="H605"/>
  <c r="H607" s="1"/>
  <c r="H597"/>
  <c r="H599" s="1"/>
  <c r="G540"/>
  <c r="F540"/>
  <c r="E540"/>
  <c r="E544"/>
  <c r="E546" s="1"/>
  <c r="F477" l="1"/>
  <c r="E477"/>
  <c r="G477"/>
  <c r="H542"/>
  <c r="G542"/>
  <c r="F542"/>
  <c r="E542"/>
  <c r="H603"/>
  <c r="F657"/>
  <c r="F658" s="1"/>
  <c r="G492"/>
  <c r="G494" s="1"/>
  <c r="E657"/>
  <c r="E658" s="1"/>
  <c r="G657"/>
  <c r="G658" s="1"/>
  <c r="F492"/>
  <c r="F494" s="1"/>
  <c r="E492"/>
  <c r="E494" s="1"/>
  <c r="G438"/>
  <c r="G440" s="1"/>
  <c r="G653"/>
  <c r="G654" s="1"/>
  <c r="E438"/>
  <c r="E440" s="1"/>
  <c r="E653"/>
  <c r="E654" s="1"/>
  <c r="F438"/>
  <c r="F440" s="1"/>
  <c r="F653"/>
  <c r="F654" s="1"/>
  <c r="F544"/>
  <c r="F546" s="1"/>
  <c r="G544"/>
  <c r="G546" s="1"/>
  <c r="H552"/>
  <c r="H554" s="1"/>
  <c r="H544"/>
  <c r="H546" s="1"/>
  <c r="G548"/>
  <c r="G550" s="1"/>
  <c r="H548"/>
  <c r="H550" s="1"/>
  <c r="F488"/>
  <c r="F490" s="1"/>
  <c r="F548"/>
  <c r="F550" s="1"/>
  <c r="G488"/>
  <c r="G490" s="1"/>
  <c r="E488"/>
  <c r="E490" s="1"/>
  <c r="E496"/>
  <c r="E498" s="1"/>
  <c r="G434"/>
  <c r="G436" s="1"/>
  <c r="E548"/>
  <c r="E550" s="1"/>
  <c r="F496"/>
  <c r="F498" s="1"/>
  <c r="G496"/>
  <c r="G498" s="1"/>
  <c r="E552"/>
  <c r="E554" s="1"/>
  <c r="F552"/>
  <c r="F554" s="1"/>
  <c r="G552"/>
  <c r="G554" s="1"/>
  <c r="H477" l="1"/>
  <c r="H488"/>
  <c r="H490" s="1"/>
  <c r="H496"/>
  <c r="H498" s="1"/>
  <c r="F665"/>
  <c r="F666" s="1"/>
  <c r="E665"/>
  <c r="E666" s="1"/>
  <c r="G665"/>
  <c r="G666" s="1"/>
  <c r="H492"/>
  <c r="H494" s="1"/>
  <c r="F434"/>
  <c r="F436" s="1"/>
  <c r="H375"/>
  <c r="H657" l="1"/>
  <c r="H658" s="1"/>
  <c r="G377"/>
  <c r="G379" s="1"/>
  <c r="G649"/>
  <c r="G650" s="1"/>
  <c r="E442"/>
  <c r="E444" s="1"/>
  <c r="H649"/>
  <c r="H650" s="1"/>
  <c r="G661" l="1"/>
  <c r="G662" s="1"/>
  <c r="H434"/>
  <c r="H436" s="1"/>
  <c r="H442"/>
  <c r="H444" s="1"/>
  <c r="G315"/>
  <c r="H315"/>
  <c r="E317" l="1"/>
  <c r="F317"/>
  <c r="G317"/>
  <c r="H317"/>
  <c r="G327"/>
  <c r="G329" s="1"/>
  <c r="F327"/>
  <c r="F329" s="1"/>
  <c r="E327"/>
  <c r="E329" s="1"/>
  <c r="F323"/>
  <c r="F325" s="1"/>
  <c r="G323"/>
  <c r="G325" s="1"/>
  <c r="E323"/>
  <c r="E325" s="1"/>
  <c r="G319"/>
  <c r="G321" s="1"/>
  <c r="F319"/>
  <c r="F321" s="1"/>
  <c r="E319"/>
  <c r="E321" s="1"/>
  <c r="G442" l="1"/>
  <c r="G444" s="1"/>
  <c r="G265"/>
  <c r="G267" s="1"/>
  <c r="F213"/>
  <c r="F215" s="1"/>
  <c r="F187"/>
  <c r="G269" l="1"/>
  <c r="G271" s="1"/>
  <c r="E269"/>
  <c r="E271" s="1"/>
  <c r="E157"/>
  <c r="E159" s="1"/>
  <c r="F157"/>
  <c r="F159" s="1"/>
  <c r="F269"/>
  <c r="F271" s="1"/>
  <c r="F265"/>
  <c r="F267" s="1"/>
  <c r="G683"/>
  <c r="G684" s="1"/>
  <c r="G687"/>
  <c r="G688" s="1"/>
  <c r="F153"/>
  <c r="F155" s="1"/>
  <c r="F377"/>
  <c r="F379" s="1"/>
  <c r="F649"/>
  <c r="F650" s="1"/>
  <c r="E377"/>
  <c r="E379" s="1"/>
  <c r="E209"/>
  <c r="E211" s="1"/>
  <c r="F209"/>
  <c r="F211" s="1"/>
  <c r="G157"/>
  <c r="G159" s="1"/>
  <c r="G629"/>
  <c r="G630" s="1"/>
  <c r="G153"/>
  <c r="G155" s="1"/>
  <c r="G209"/>
  <c r="G211" s="1"/>
  <c r="G625"/>
  <c r="E273"/>
  <c r="E275" s="1"/>
  <c r="E265"/>
  <c r="E267" s="1"/>
  <c r="E153"/>
  <c r="E155" s="1"/>
  <c r="E161"/>
  <c r="E163" s="1"/>
  <c r="G213"/>
  <c r="G215" s="1"/>
  <c r="E213"/>
  <c r="E215" s="1"/>
  <c r="F442"/>
  <c r="F444" s="1"/>
  <c r="E385"/>
  <c r="E387" s="1"/>
  <c r="E217"/>
  <c r="E219" s="1"/>
  <c r="F161"/>
  <c r="F163" s="1"/>
  <c r="G385"/>
  <c r="G387" s="1"/>
  <c r="F385"/>
  <c r="F387" s="1"/>
  <c r="G273"/>
  <c r="G275" s="1"/>
  <c r="F273"/>
  <c r="F275" s="1"/>
  <c r="G161"/>
  <c r="G163" s="1"/>
  <c r="G217"/>
  <c r="G219" s="1"/>
  <c r="F217"/>
  <c r="F219" s="1"/>
  <c r="H199" l="1"/>
  <c r="G626"/>
  <c r="H327"/>
  <c r="H329" s="1"/>
  <c r="E669"/>
  <c r="E670" s="1"/>
  <c r="H653"/>
  <c r="H654" s="1"/>
  <c r="E661"/>
  <c r="E662" s="1"/>
  <c r="G669"/>
  <c r="G670" s="1"/>
  <c r="F661"/>
  <c r="F662" s="1"/>
  <c r="H691"/>
  <c r="H692" s="1"/>
  <c r="G695"/>
  <c r="G696" s="1"/>
  <c r="F669"/>
  <c r="F670" s="1"/>
  <c r="H381"/>
  <c r="H383" s="1"/>
  <c r="H377"/>
  <c r="H379" s="1"/>
  <c r="H385"/>
  <c r="H387" s="1"/>
  <c r="H633"/>
  <c r="H634" s="1"/>
  <c r="G637"/>
  <c r="G638" s="1"/>
  <c r="H269"/>
  <c r="H271" s="1"/>
  <c r="H273"/>
  <c r="H275" s="1"/>
  <c r="H265"/>
  <c r="H267" s="1"/>
  <c r="H213"/>
  <c r="H215" s="1"/>
  <c r="H209"/>
  <c r="H211" s="1"/>
  <c r="H217"/>
  <c r="H219" s="1"/>
  <c r="H323"/>
  <c r="H325" s="1"/>
  <c r="H319"/>
  <c r="H321" s="1"/>
  <c r="H665" l="1"/>
  <c r="H666" s="1"/>
  <c r="H669"/>
  <c r="H670" s="1"/>
  <c r="H661"/>
  <c r="H662" s="1"/>
  <c r="G691" l="1"/>
  <c r="G692" s="1"/>
  <c r="E633"/>
  <c r="E634" s="1"/>
  <c r="E691"/>
  <c r="E692" s="1"/>
  <c r="F633"/>
  <c r="F634" s="1"/>
  <c r="F691"/>
  <c r="F692" s="1"/>
  <c r="G100"/>
  <c r="G102" s="1"/>
  <c r="G633"/>
  <c r="G634" s="1"/>
  <c r="G641" l="1"/>
  <c r="G642" s="1"/>
  <c r="G699"/>
  <c r="G700" s="1"/>
  <c r="H687" l="1"/>
  <c r="H688" s="1"/>
  <c r="E687"/>
  <c r="E688" s="1"/>
  <c r="E683"/>
  <c r="E684" s="1"/>
  <c r="F86" l="1"/>
  <c r="F683"/>
  <c r="F684" s="1"/>
  <c r="F687"/>
  <c r="F688" s="1"/>
  <c r="E96"/>
  <c r="F96"/>
  <c r="F98" s="1"/>
  <c r="F625"/>
  <c r="E100"/>
  <c r="E102" s="1"/>
  <c r="E629"/>
  <c r="E630" s="1"/>
  <c r="F100"/>
  <c r="F102" s="1"/>
  <c r="H100"/>
  <c r="H102" s="1"/>
  <c r="H629"/>
  <c r="H630" s="1"/>
  <c r="E104"/>
  <c r="E106" s="1"/>
  <c r="G104"/>
  <c r="G106" s="1"/>
  <c r="F104"/>
  <c r="F106" s="1"/>
  <c r="E637" l="1"/>
  <c r="E638" s="1"/>
  <c r="E98"/>
  <c r="F626"/>
  <c r="H683"/>
  <c r="H684" s="1"/>
  <c r="E641"/>
  <c r="E642" s="1"/>
  <c r="F641"/>
  <c r="F642" s="1"/>
  <c r="H699"/>
  <c r="H700" s="1"/>
  <c r="H641"/>
  <c r="H642" s="1"/>
  <c r="E703"/>
  <c r="E704" s="1"/>
  <c r="E645"/>
  <c r="E646" s="1"/>
  <c r="H104"/>
  <c r="H106" s="1"/>
  <c r="E699"/>
  <c r="E700" s="1"/>
  <c r="F699"/>
  <c r="F700" s="1"/>
  <c r="F637"/>
  <c r="F638" s="1"/>
  <c r="F695"/>
  <c r="F696" s="1"/>
  <c r="E695"/>
  <c r="E696" s="1"/>
  <c r="H625"/>
  <c r="F645"/>
  <c r="F646" s="1"/>
  <c r="H96"/>
  <c r="H98" s="1"/>
  <c r="G645"/>
  <c r="G646" s="1"/>
  <c r="F703"/>
  <c r="F704" s="1"/>
  <c r="G703"/>
  <c r="G704" s="1"/>
  <c r="H626" l="1"/>
  <c r="H695"/>
  <c r="H696" s="1"/>
  <c r="H703"/>
  <c r="H704" s="1"/>
  <c r="H645"/>
  <c r="H646" s="1"/>
  <c r="H637"/>
  <c r="H638" s="1"/>
</calcChain>
</file>

<file path=xl/sharedStrings.xml><?xml version="1.0" encoding="utf-8"?>
<sst xmlns="http://schemas.openxmlformats.org/spreadsheetml/2006/main" count="1166" uniqueCount="316">
  <si>
    <t xml:space="preserve">   1-я неделя</t>
  </si>
  <si>
    <t>Сборник</t>
  </si>
  <si>
    <t>Наименование блюд</t>
  </si>
  <si>
    <t>Выход</t>
  </si>
  <si>
    <t>рецеп №</t>
  </si>
  <si>
    <t>Б</t>
  </si>
  <si>
    <t>Ж</t>
  </si>
  <si>
    <t>У</t>
  </si>
  <si>
    <t>Пром.пр.</t>
  </si>
  <si>
    <t>Хлеб пшеничный</t>
  </si>
  <si>
    <t>Норма по СанПин</t>
  </si>
  <si>
    <t>День</t>
  </si>
  <si>
    <t>Литература:</t>
  </si>
  <si>
    <t>СКУРИХИН И.М.,ТУТЕЛЬЯН В.А.</t>
  </si>
  <si>
    <t xml:space="preserve">ТАБЛИЦЫ ХИМИЧЕСКОГО СОСТАВА И КАЛОРИЙНОСТИ </t>
  </si>
  <si>
    <t>РОССИЙСКИХ ПРОДУКТОВ ПИТАНИЯ: Справочник. - М.: ДеЛи принт, 2008. - 276 с.</t>
  </si>
  <si>
    <t>9-й</t>
  </si>
  <si>
    <t>%</t>
  </si>
  <si>
    <t>масло сливочное</t>
  </si>
  <si>
    <t>жиры</t>
  </si>
  <si>
    <t>углеводы</t>
  </si>
  <si>
    <t>1-п/г.</t>
  </si>
  <si>
    <t>Ответственный за разработку меню инженер-технолог       ___________________________________________</t>
  </si>
  <si>
    <t>/Ткаченко А.Н./</t>
  </si>
  <si>
    <t>СанПиН  2.3 /2.4. 3590 - 20</t>
  </si>
  <si>
    <t>1-й день</t>
  </si>
  <si>
    <t>Сок фруктовый (яблочный)</t>
  </si>
  <si>
    <t xml:space="preserve">О Б Е Д </t>
  </si>
  <si>
    <t>2 - я   неделя</t>
  </si>
  <si>
    <t>1 - я   неделя</t>
  </si>
  <si>
    <t>Среднее за 10 дней (фактически)</t>
  </si>
  <si>
    <t xml:space="preserve"> "УТВЕРЖДАЮ"</t>
  </si>
  <si>
    <t xml:space="preserve">   Директор ООО  "Торговый дом Кубань"</t>
  </si>
  <si>
    <t>З А В Т Р А К</t>
  </si>
  <si>
    <t>Компот из смеси сухофруктов</t>
  </si>
  <si>
    <t>А.Л.Жваков</t>
  </si>
  <si>
    <t xml:space="preserve">                            ДЕСЯТИДНЕВНОЕ МЕНЮ ПРИГОТОВЛЯЕМЫХ БЛЮД </t>
  </si>
  <si>
    <t xml:space="preserve">                             ДЛЯ  УЧАЩИХСЯ    В   ОБЩЕОБРАЗОВАТЕЛЬНОМ   УЧРЕЖДЕНИЕ</t>
  </si>
  <si>
    <t>меню разработано согласно</t>
  </si>
  <si>
    <t>приём</t>
  </si>
  <si>
    <t>Вес</t>
  </si>
  <si>
    <t xml:space="preserve">  Пищевые вещества  ( г )</t>
  </si>
  <si>
    <t>Энергети-</t>
  </si>
  <si>
    <r>
      <t xml:space="preserve">  №  </t>
    </r>
    <r>
      <rPr>
        <b/>
        <sz val="8"/>
        <rFont val="Arial Cyr"/>
        <charset val="204"/>
      </rPr>
      <t>ре -</t>
    </r>
  </si>
  <si>
    <r>
      <t xml:space="preserve">№ </t>
    </r>
    <r>
      <rPr>
        <sz val="9"/>
        <color rgb="FF000000"/>
        <rFont val="Calibri"/>
        <family val="2"/>
        <charset val="204"/>
      </rPr>
      <t>по</t>
    </r>
  </si>
  <si>
    <t>пищи</t>
  </si>
  <si>
    <t>Наименование блюда</t>
  </si>
  <si>
    <t>блюда</t>
  </si>
  <si>
    <t>белки</t>
  </si>
  <si>
    <t>ческая</t>
  </si>
  <si>
    <t>цептуры</t>
  </si>
  <si>
    <t>ценность</t>
  </si>
  <si>
    <t>Тех.Карты</t>
  </si>
  <si>
    <t>неделя</t>
  </si>
  <si>
    <t>1 -я</t>
  </si>
  <si>
    <t>1 -й</t>
  </si>
  <si>
    <t>итого за обед</t>
  </si>
  <si>
    <t>2 -й</t>
  </si>
  <si>
    <t>3 -й</t>
  </si>
  <si>
    <t>4 -й</t>
  </si>
  <si>
    <t>5 -й</t>
  </si>
  <si>
    <t>6 -й</t>
  </si>
  <si>
    <t>7 -й</t>
  </si>
  <si>
    <t>8 -й</t>
  </si>
  <si>
    <t>10 -й</t>
  </si>
  <si>
    <t xml:space="preserve">                            ДЛЯ  УЧАЩИХСЯ  В ОБЩЕОБРАЗОВАТЕЛЬНОМ УЧРЕЖДЕНИЕ</t>
  </si>
  <si>
    <t>итого за завтрак</t>
  </si>
  <si>
    <t>З А В Т Р А К И   И  О Б Е Д Ы</t>
  </si>
  <si>
    <t xml:space="preserve">Россия Краснодарский край </t>
  </si>
  <si>
    <t xml:space="preserve">   1 - я неделя</t>
  </si>
  <si>
    <t xml:space="preserve">                                            Россия   Краснодарский край </t>
  </si>
  <si>
    <t>П О Л Д Н И К</t>
  </si>
  <si>
    <t>Кефир  (м. д. ж. 2,5% )</t>
  </si>
  <si>
    <t>Кофейный напиток с молоком</t>
  </si>
  <si>
    <t xml:space="preserve">                             ШКОЛЬНЫХ   З А В Т Р А К О В    -    О Б Е Д  О В    И    П О Л Д Н И К О В</t>
  </si>
  <si>
    <t>КОМПАНОВКА  10- ТИДНЕВНОЕ ЦИКЛИЧНОЕ МЕНЮ ШКОЛЬНЫХ    З А В Т Р А К О В  - О Б Е Д О В - П О Л Д Н И К О В</t>
  </si>
  <si>
    <t>итого за полдник</t>
  </si>
  <si>
    <t>ВСЕГО: за  завтрак  -   обед - полдник</t>
  </si>
  <si>
    <t xml:space="preserve">  3 - й   день</t>
  </si>
  <si>
    <t xml:space="preserve">  5 - й   день</t>
  </si>
  <si>
    <t>6- й   день</t>
  </si>
  <si>
    <t xml:space="preserve">  7 - й день</t>
  </si>
  <si>
    <t>П О Л Д Н И К И</t>
  </si>
  <si>
    <t xml:space="preserve"> О Б Е Д Ы  И  П О Л Д Н И К И</t>
  </si>
  <si>
    <t>ЗАВТРАКИ  -  ОБЕДЫ  И  ПОЛДНИКИ</t>
  </si>
  <si>
    <t>Среднее за 5 дней   (фактически)</t>
  </si>
  <si>
    <t xml:space="preserve">З А В Т Р А К И   </t>
  </si>
  <si>
    <t>О Б Е Д Ы</t>
  </si>
  <si>
    <t xml:space="preserve">меню завтраки   10-тидневка </t>
  </si>
  <si>
    <t xml:space="preserve">ВСЕГО: за  ОБЕД   И ПОЛДНИК </t>
  </si>
  <si>
    <t>ВСЕГО: за  ЗАВТРАК - ОБЕД</t>
  </si>
  <si>
    <t xml:space="preserve">  1 -я - 2-я неделя</t>
  </si>
  <si>
    <t>2 -я</t>
  </si>
  <si>
    <t>Сок фруктовый (персиковый)</t>
  </si>
  <si>
    <t>Сок фруктовый (абрикосовый)</t>
  </si>
  <si>
    <t>год. изд.</t>
  </si>
  <si>
    <t>Сб. р-р /</t>
  </si>
  <si>
    <t xml:space="preserve">  2 - я неделя</t>
  </si>
  <si>
    <t>54-1з/22</t>
  </si>
  <si>
    <t>54-1хн/22</t>
  </si>
  <si>
    <t>ИТОГО ЗА ЗАВТРАК</t>
  </si>
  <si>
    <t>ИТОГО ЗА ОБЕД</t>
  </si>
  <si>
    <t>ИТОГО ЗА ПОЛДНИК</t>
  </si>
  <si>
    <t>Хлеб ржаной</t>
  </si>
  <si>
    <t>347/21</t>
  </si>
  <si>
    <t>ТК  /  ТТК</t>
  </si>
  <si>
    <t xml:space="preserve">                                    отклонение от нормы  + / -  % </t>
  </si>
  <si>
    <t xml:space="preserve">     10 - ТИДНЕВНОЕ  МЕНЮ  ПРИГОТОВЛЯЕМЫХ  БЛЮД ШКОЛЬНЫХ    З А В Т Р А К О В - О Б Е Д О В - П О Л Д Н И К О В</t>
  </si>
  <si>
    <t xml:space="preserve">  Суточная потребность   по СанПиН  </t>
  </si>
  <si>
    <t>отклонение от нормы    (  +  / -  )    %</t>
  </si>
  <si>
    <t>Печень по-строгановски</t>
  </si>
  <si>
    <t>Сборник рецептур блюд и типовых меню для организации питания детей</t>
  </si>
  <si>
    <t xml:space="preserve">образовательных организациях и организациях отдыха детей и их оздоровления   (от 7 до 18 лет) </t>
  </si>
  <si>
    <t xml:space="preserve"> ФБУН "НИИ" Роспотребнадзора И.И.Новикова разработчик (протокол №3 от 19.05.2022 г.)</t>
  </si>
  <si>
    <t>Единый сборник технологических нормативов, рецептур блюд и кулинарных изделий</t>
  </si>
  <si>
    <t xml:space="preserve"> / сост.А.Я.Перевалов.  Н.В.Тапешкина.-Изд-е 4-е доп.и испр..-Пермь, 2021.-410с.</t>
  </si>
  <si>
    <t>54-23гн/22</t>
  </si>
  <si>
    <t>501 /21</t>
  </si>
  <si>
    <t>465 / 21</t>
  </si>
  <si>
    <t>53 / 21</t>
  </si>
  <si>
    <t>303/17</t>
  </si>
  <si>
    <t xml:space="preserve"> 2 - й день</t>
  </si>
  <si>
    <t>4- й   день</t>
  </si>
  <si>
    <t>291/17</t>
  </si>
  <si>
    <t>Плов из птицы</t>
  </si>
  <si>
    <t>8- й   день</t>
  </si>
  <si>
    <t>470 / 21</t>
  </si>
  <si>
    <t>149 / 17</t>
  </si>
  <si>
    <t>152/17</t>
  </si>
  <si>
    <t>СБОРНИК  ТЕХНИЧЕСКИХ  НОРМАТИВОВ - Сборник рецептур на продукцию для обучающихся во всех</t>
  </si>
  <si>
    <t xml:space="preserve"> образовательных учреждениях  / Под ред. М.П. Могольного и В.А. Тутельяна. - М.: ДеЛи плюс,  2017. - 544 с.</t>
  </si>
  <si>
    <t xml:space="preserve">отклонение от нормы    (  +  / -  )    </t>
  </si>
  <si>
    <t>276/17</t>
  </si>
  <si>
    <t>возрастная категория 12  лет и старше</t>
  </si>
  <si>
    <t xml:space="preserve">Пюре картофельное </t>
  </si>
  <si>
    <t>Рагу из овощей</t>
  </si>
  <si>
    <t>9- й день</t>
  </si>
  <si>
    <t>10 - й день</t>
  </si>
  <si>
    <t>692/22</t>
  </si>
  <si>
    <t>Свекольник со сметаной</t>
  </si>
  <si>
    <t>460 / 21</t>
  </si>
  <si>
    <t>Овощи консервированные</t>
  </si>
  <si>
    <t>53-19з/22</t>
  </si>
  <si>
    <t>Масло сливочное (порциями)</t>
  </si>
  <si>
    <t>546/22</t>
  </si>
  <si>
    <t>645/22</t>
  </si>
  <si>
    <t>687 /22</t>
  </si>
  <si>
    <t>68 /22</t>
  </si>
  <si>
    <t>255/17</t>
  </si>
  <si>
    <t>334/22</t>
  </si>
  <si>
    <t>268 / 21</t>
  </si>
  <si>
    <t>157 / 21</t>
  </si>
  <si>
    <t>Чай фруктовый</t>
  </si>
  <si>
    <t>Сыр твёрдых сортов в нарезке</t>
  </si>
  <si>
    <t>783 /22</t>
  </si>
  <si>
    <t>Чай с сахаром</t>
  </si>
  <si>
    <t>Каша вязкая гречневая</t>
  </si>
  <si>
    <t>Суп картофельный с крупой</t>
  </si>
  <si>
    <t>114/21</t>
  </si>
  <si>
    <t>500 / 22</t>
  </si>
  <si>
    <t>113 /21</t>
  </si>
  <si>
    <t>444/22</t>
  </si>
  <si>
    <t>312/17</t>
  </si>
  <si>
    <t>Рассольник ленинградский</t>
  </si>
  <si>
    <t>100 / 21</t>
  </si>
  <si>
    <t>Котлеты школьные</t>
  </si>
  <si>
    <t>93 / 21</t>
  </si>
  <si>
    <t>149 /21</t>
  </si>
  <si>
    <t>Наггетсы</t>
  </si>
  <si>
    <t>595/22</t>
  </si>
  <si>
    <t>381/22</t>
  </si>
  <si>
    <t>Ризотто</t>
  </si>
  <si>
    <t>22 / 21</t>
  </si>
  <si>
    <t>98 /21</t>
  </si>
  <si>
    <t>116 /21</t>
  </si>
  <si>
    <t>Чай с молоком</t>
  </si>
  <si>
    <t>Омлет натуральный и /овощи</t>
  </si>
  <si>
    <t xml:space="preserve">Рулет с макаронами и / </t>
  </si>
  <si>
    <t>соус сметанный с томатом</t>
  </si>
  <si>
    <t>331/17</t>
  </si>
  <si>
    <t>525 /22</t>
  </si>
  <si>
    <t>Кисломолочный напиток</t>
  </si>
  <si>
    <t xml:space="preserve">Котлеты картофельные </t>
  </si>
  <si>
    <t>857/22</t>
  </si>
  <si>
    <t>птицы с соусом молочным</t>
  </si>
  <si>
    <t>614/22</t>
  </si>
  <si>
    <t>150/17</t>
  </si>
  <si>
    <t>Биточек рисовый с морковью</t>
  </si>
  <si>
    <t>193 / 17</t>
  </si>
  <si>
    <t>301 / 21</t>
  </si>
  <si>
    <t>Рыба, запечённая с яйцом</t>
  </si>
  <si>
    <t xml:space="preserve">Зразы картофельные </t>
  </si>
  <si>
    <t>Компот из яблок с лимоном</t>
  </si>
  <si>
    <t>827/22</t>
  </si>
  <si>
    <t>Голубцы с соусом</t>
  </si>
  <si>
    <t>Говядина тушёная с капустой</t>
  </si>
  <si>
    <t>Каша рисовая молочная жидкая</t>
  </si>
  <si>
    <t>Суп картофельный с бобовыми</t>
  </si>
  <si>
    <t>Котлеты морковные с творогом</t>
  </si>
  <si>
    <r>
      <t xml:space="preserve">консервированные отварные </t>
    </r>
    <r>
      <rPr>
        <sz val="7"/>
        <color rgb="FF000000"/>
        <rFont val="Calibri"/>
        <family val="2"/>
        <charset val="204"/>
      </rPr>
      <t>(сложный гарнир)</t>
    </r>
  </si>
  <si>
    <t>Котлеты рубленные из</t>
  </si>
  <si>
    <t>Суп куриный</t>
  </si>
  <si>
    <t>278/22</t>
  </si>
  <si>
    <t>157/21</t>
  </si>
  <si>
    <t>54-20з/22</t>
  </si>
  <si>
    <t xml:space="preserve"> ПЕРИОД:     З И М А  -  В Е С Н А </t>
  </si>
  <si>
    <t>2025 -___г.г.</t>
  </si>
  <si>
    <t>2025 г.</t>
  </si>
  <si>
    <t>ЗИМА - ВЕСНА    2025 г.</t>
  </si>
  <si>
    <t>Сок фруктовый (персиковыйй)</t>
  </si>
  <si>
    <t>95 / 21</t>
  </si>
  <si>
    <t>150/ 21</t>
  </si>
  <si>
    <t>256 / 21</t>
  </si>
  <si>
    <t xml:space="preserve">Капуста  тушёная </t>
  </si>
  <si>
    <t>321 / 17</t>
  </si>
  <si>
    <t>555/22</t>
  </si>
  <si>
    <t>Чиполлети из говядины</t>
  </si>
  <si>
    <t>459 / 21</t>
  </si>
  <si>
    <t>Чай с лимоном</t>
  </si>
  <si>
    <t>457 / 21</t>
  </si>
  <si>
    <t>469 / 21</t>
  </si>
  <si>
    <t>Молоко кипячёное</t>
  </si>
  <si>
    <t>182 / 17</t>
  </si>
  <si>
    <t>Бифштекс по-домашнему</t>
  </si>
  <si>
    <t>523/22</t>
  </si>
  <si>
    <t>205/17</t>
  </si>
  <si>
    <t>Макароны с овощами</t>
  </si>
  <si>
    <t>54-31з/22</t>
  </si>
  <si>
    <t xml:space="preserve">Капуста с </t>
  </si>
  <si>
    <t>54-32з/22</t>
  </si>
  <si>
    <t>481/21</t>
  </si>
  <si>
    <t>Кисель   витаминный</t>
  </si>
  <si>
    <t>103/17</t>
  </si>
  <si>
    <t>418/22</t>
  </si>
  <si>
    <t>Суп из овощей со сметаной</t>
  </si>
  <si>
    <t>3 / 17</t>
  </si>
  <si>
    <t>Борщ из свежей капусты со сметаной</t>
  </si>
  <si>
    <t>Картофель по- деревенски с сыром</t>
  </si>
  <si>
    <t>Тефтели из говядины с соусом</t>
  </si>
  <si>
    <t xml:space="preserve"> картофелем со сметаной</t>
  </si>
  <si>
    <t>Борщ с капустой и</t>
  </si>
  <si>
    <t>хлеб пшеничный)</t>
  </si>
  <si>
    <t>Кондитерское изделие (печенье)</t>
  </si>
  <si>
    <t>Фрукты свежие (яблоко)</t>
  </si>
  <si>
    <t>Кондитерские изделия (печенье)</t>
  </si>
  <si>
    <t xml:space="preserve">Горошек зелёный </t>
  </si>
  <si>
    <t>Огурец в нарезке</t>
  </si>
  <si>
    <t>Фрукты свежие (яблоки)</t>
  </si>
  <si>
    <t xml:space="preserve">Плоды свежие (яблоко) </t>
  </si>
  <si>
    <t>порциями (капуста квашеная)</t>
  </si>
  <si>
    <t>Хлеб пш. (батон)</t>
  </si>
  <si>
    <t xml:space="preserve">Икра свекольная </t>
  </si>
  <si>
    <t xml:space="preserve">Морковь по-корейски </t>
  </si>
  <si>
    <t xml:space="preserve">Морковь с яблоком </t>
  </si>
  <si>
    <t>Икра кабачковая  (Пром.производства)</t>
  </si>
  <si>
    <t xml:space="preserve">Хлеб пш. (батон ) </t>
  </si>
  <si>
    <t xml:space="preserve">и соус шоколадный </t>
  </si>
  <si>
    <t>Плоды свежие (яблоко)</t>
  </si>
  <si>
    <t>и  /  соус абрикосовый</t>
  </si>
  <si>
    <t>749 / 22</t>
  </si>
  <si>
    <t>Огурец с капустой</t>
  </si>
  <si>
    <t>Отвар шиповника</t>
  </si>
  <si>
    <t>морковью в нарезке</t>
  </si>
  <si>
    <t>Макароны отварные и /овощи</t>
  </si>
  <si>
    <t>консервирован. Отварные (сложный гарнир)</t>
  </si>
  <si>
    <t xml:space="preserve"> Сборник технических нормативов. ФГАУ НЦЗД Минздрава </t>
  </si>
  <si>
    <t xml:space="preserve">РОССИИ, ФГБУН ФИЦ Питания, биотехнологии и безопасности пищи, Отраслевой союз развития </t>
  </si>
  <si>
    <t xml:space="preserve">социального питания, НП СРО «АПСПОЗ» —  М.: Издатель Научный центр здоровья детей, </t>
  </si>
  <si>
    <t>2022. - 698 с. Под редакцией:   профессора   Академика  РАН      Г.Г. Онищенко     В.А.Тутельяна</t>
  </si>
  <si>
    <t>396/17</t>
  </si>
  <si>
    <t>Жаркое по-домашнему</t>
  </si>
  <si>
    <t>424/22</t>
  </si>
  <si>
    <t>Суфле из печени</t>
  </si>
  <si>
    <t>488/22</t>
  </si>
  <si>
    <t>499 /22</t>
  </si>
  <si>
    <t>Говядина тушная</t>
  </si>
  <si>
    <t>Солянка домашняя</t>
  </si>
  <si>
    <t>121 /21</t>
  </si>
  <si>
    <t>484/21</t>
  </si>
  <si>
    <t xml:space="preserve">Омлет с сыром   </t>
  </si>
  <si>
    <t>Блины со сметаной</t>
  </si>
  <si>
    <t>Кисель малиновый с яблоком</t>
  </si>
  <si>
    <t>Запеканка из творога с какао</t>
  </si>
  <si>
    <t>224/22</t>
  </si>
  <si>
    <t>466/22</t>
  </si>
  <si>
    <t>Сок  фруктовый (абрикосовый)</t>
  </si>
  <si>
    <t>Бутерброд с сыром (сыр твердых сортов</t>
  </si>
  <si>
    <t>Кисель фруктовый (малиновый)</t>
  </si>
  <si>
    <t>791 /22</t>
  </si>
  <si>
    <t>135 / 5</t>
  </si>
  <si>
    <t>221 / 22</t>
  </si>
  <si>
    <t>Кондитерское изделие (вафли)</t>
  </si>
  <si>
    <t>259 / 17</t>
  </si>
  <si>
    <t>Кондитерские изделия (вафли)</t>
  </si>
  <si>
    <t xml:space="preserve">                               Возрастная категория:    12  лет  и  старше</t>
  </si>
  <si>
    <t xml:space="preserve">   Возрастная категория:   с   12  лет  и старше                 Сезон:    ЗИМА  -  ВЕСНА  2025 -____г.г.</t>
  </si>
  <si>
    <t xml:space="preserve">      Возрастная категория:  12  лет и старше</t>
  </si>
  <si>
    <t>12 - 18 л</t>
  </si>
  <si>
    <t>Каша вязкая (ячневая)</t>
  </si>
  <si>
    <t>478/22</t>
  </si>
  <si>
    <t>Биточки из печени и /соус</t>
  </si>
  <si>
    <t>молочный</t>
  </si>
  <si>
    <t>327/17</t>
  </si>
  <si>
    <t xml:space="preserve"> с творогом и / соус молочный</t>
  </si>
  <si>
    <t>326/17</t>
  </si>
  <si>
    <t>80 /10</t>
  </si>
  <si>
    <t>299 /21</t>
  </si>
  <si>
    <t>54-2з/22</t>
  </si>
  <si>
    <t>52 / 22</t>
  </si>
  <si>
    <t>Блины  / и</t>
  </si>
  <si>
    <t>соус абрикосовый</t>
  </si>
  <si>
    <t xml:space="preserve">Рыба тушёная в томате с овощами </t>
  </si>
  <si>
    <t xml:space="preserve">Рыба запечённая </t>
  </si>
  <si>
    <t xml:space="preserve">Биточки рыбные </t>
  </si>
  <si>
    <t xml:space="preserve">Уха с крупой </t>
  </si>
  <si>
    <r>
      <t>Шницель рыбный</t>
    </r>
    <r>
      <rPr>
        <sz val="7"/>
        <rFont val="Arial Cyr"/>
        <charset val="204"/>
      </rPr>
      <t xml:space="preserve"> </t>
    </r>
  </si>
</sst>
</file>

<file path=xl/styles.xml><?xml version="1.0" encoding="utf-8"?>
<styleSheet xmlns="http://schemas.openxmlformats.org/spreadsheetml/2006/main">
  <numFmts count="8">
    <numFmt numFmtId="164" formatCode="#,##0.00_р_."/>
    <numFmt numFmtId="165" formatCode="0.0"/>
    <numFmt numFmtId="166" formatCode="0.000"/>
    <numFmt numFmtId="167" formatCode="0.0000"/>
    <numFmt numFmtId="168" formatCode="0.00000"/>
    <numFmt numFmtId="169" formatCode="0.000000"/>
    <numFmt numFmtId="170" formatCode="0.0000000"/>
    <numFmt numFmtId="171" formatCode="0.0000000000"/>
  </numFmts>
  <fonts count="163"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2"/>
      <color rgb="FF000000"/>
      <name val="Calibri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1"/>
    </font>
    <font>
      <b/>
      <sz val="8"/>
      <name val="Arial Cyr"/>
      <family val="2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1"/>
    </font>
    <font>
      <b/>
      <sz val="16"/>
      <color rgb="FF000000"/>
      <name val="Calibri"/>
      <family val="2"/>
      <charset val="204"/>
    </font>
    <font>
      <sz val="7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rgb="FF000000"/>
      <name val="Calibri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00206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Calibri"/>
      <family val="2"/>
      <charset val="204"/>
    </font>
    <font>
      <b/>
      <sz val="12"/>
      <name val="Arial Cyr"/>
      <family val="2"/>
      <charset val="1"/>
    </font>
    <font>
      <sz val="11"/>
      <color rgb="FFFF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C00000"/>
      <name val="Arial Cyr"/>
      <family val="2"/>
      <charset val="204"/>
    </font>
    <font>
      <b/>
      <sz val="11"/>
      <color rgb="FFC00000"/>
      <name val="Arial Cyr"/>
      <family val="2"/>
      <charset val="204"/>
    </font>
    <font>
      <b/>
      <sz val="8"/>
      <color rgb="FFC00000"/>
      <name val="Arial Cyr"/>
      <family val="2"/>
      <charset val="204"/>
    </font>
    <font>
      <b/>
      <sz val="11"/>
      <color rgb="FFC00000"/>
      <name val="Calibri"/>
      <family val="2"/>
      <charset val="204"/>
    </font>
    <font>
      <sz val="10"/>
      <color rgb="FFC00000"/>
      <name val="Arial Cyr"/>
      <family val="2"/>
      <charset val="204"/>
    </font>
    <font>
      <b/>
      <sz val="9"/>
      <color rgb="FF990066"/>
      <name val="Arial Cyr"/>
      <family val="2"/>
      <charset val="204"/>
    </font>
    <font>
      <b/>
      <sz val="12"/>
      <name val="Arial Cyr"/>
      <family val="2"/>
      <charset val="204"/>
    </font>
    <font>
      <sz val="9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 Cyr"/>
      <family val="2"/>
      <charset val="204"/>
    </font>
    <font>
      <b/>
      <sz val="11"/>
      <color rgb="FFFF0000"/>
      <name val="Calibri"/>
      <family val="2"/>
      <charset val="204"/>
    </font>
    <font>
      <sz val="8"/>
      <name val="Cambria"/>
      <family val="1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6"/>
      <name val="Cambria"/>
      <family val="1"/>
      <charset val="204"/>
    </font>
    <font>
      <b/>
      <sz val="9"/>
      <color rgb="FF000000"/>
      <name val="Calibri"/>
      <family val="2"/>
      <charset val="204"/>
    </font>
    <font>
      <sz val="8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sz val="8"/>
      <name val="Calibri"/>
      <family val="2"/>
      <charset val="204"/>
    </font>
    <font>
      <sz val="10"/>
      <color rgb="FF000000"/>
      <name val="Calibri"/>
      <family val="2"/>
      <charset val="204"/>
    </font>
    <font>
      <sz val="6"/>
      <name val="Arial Cyr"/>
      <family val="2"/>
      <charset val="204"/>
    </font>
    <font>
      <sz val="7"/>
      <name val="Cambria"/>
      <family val="1"/>
      <charset val="204"/>
    </font>
    <font>
      <b/>
      <sz val="12"/>
      <color rgb="FF000000"/>
      <name val="Calibri"/>
      <family val="2"/>
      <charset val="204"/>
    </font>
    <font>
      <sz val="9"/>
      <name val="Cambria"/>
      <family val="1"/>
      <charset val="204"/>
    </font>
    <font>
      <b/>
      <sz val="8"/>
      <color rgb="FFFF0000"/>
      <name val="Times New Roman"/>
      <family val="1"/>
      <charset val="204"/>
    </font>
    <font>
      <b/>
      <sz val="9"/>
      <color rgb="FF002060"/>
      <name val="Calibri"/>
      <family val="2"/>
      <charset val="204"/>
    </font>
    <font>
      <b/>
      <sz val="9"/>
      <name val="Arial Cyr"/>
      <charset val="204"/>
    </font>
    <font>
      <sz val="9"/>
      <name val="Calibri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8"/>
      <color theme="1"/>
      <name val="Arial Cyr"/>
      <family val="2"/>
      <charset val="204"/>
    </font>
    <font>
      <sz val="7"/>
      <name val="Arial Cyr"/>
      <charset val="204"/>
    </font>
    <font>
      <sz val="7"/>
      <name val="Calibri"/>
      <family val="2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8"/>
      <color rgb="FFC00000"/>
      <name val="Cambria"/>
      <family val="1"/>
      <charset val="204"/>
    </font>
    <font>
      <b/>
      <sz val="8"/>
      <color rgb="FFC00000"/>
      <name val="Calibri"/>
      <family val="2"/>
      <charset val="204"/>
    </font>
    <font>
      <b/>
      <sz val="9"/>
      <color rgb="FFC00000"/>
      <name val="Arial Cyr"/>
      <family val="2"/>
      <charset val="204"/>
    </font>
    <font>
      <b/>
      <sz val="9"/>
      <color rgb="FFC00000"/>
      <name val="Calibri"/>
      <family val="2"/>
      <charset val="204"/>
    </font>
    <font>
      <b/>
      <sz val="9"/>
      <color rgb="FFC00000"/>
      <name val="Cambria"/>
      <family val="1"/>
      <charset val="204"/>
    </font>
    <font>
      <b/>
      <sz val="8"/>
      <color rgb="FFC00000"/>
      <name val="Arial Cyr"/>
      <charset val="204"/>
    </font>
    <font>
      <b/>
      <sz val="7"/>
      <color rgb="FFC00000"/>
      <name val="Arial Cyr"/>
      <charset val="204"/>
    </font>
    <font>
      <b/>
      <sz val="7"/>
      <color rgb="FFC00000"/>
      <name val="Arial Cyr"/>
      <family val="2"/>
      <charset val="204"/>
    </font>
    <font>
      <b/>
      <sz val="7"/>
      <color rgb="FFC00000"/>
      <name val="Cambria"/>
      <family val="1"/>
      <charset val="204"/>
    </font>
    <font>
      <sz val="11"/>
      <name val="Calibri"/>
      <family val="2"/>
      <charset val="204"/>
    </font>
    <font>
      <b/>
      <sz val="9"/>
      <name val="Times New Roman"/>
      <family val="1"/>
      <charset val="204"/>
    </font>
    <font>
      <b/>
      <sz val="7.5"/>
      <color rgb="FF002060"/>
      <name val="Times New Roman"/>
      <family val="1"/>
      <charset val="204"/>
    </font>
    <font>
      <sz val="12"/>
      <color rgb="FFFF0000"/>
      <name val="Arial Cyr"/>
      <charset val="204"/>
    </font>
    <font>
      <sz val="7"/>
      <color rgb="FFC00000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  <font>
      <sz val="7"/>
      <color theme="1"/>
      <name val="Arial Cyr"/>
      <family val="2"/>
      <charset val="204"/>
    </font>
    <font>
      <b/>
      <sz val="7"/>
      <color rgb="FF002060"/>
      <name val="Times New Roman"/>
      <family val="1"/>
      <charset val="204"/>
    </font>
    <font>
      <sz val="9"/>
      <color rgb="FFC00000"/>
      <name val="Calibri"/>
      <family val="2"/>
      <charset val="204"/>
    </font>
    <font>
      <sz val="7"/>
      <color rgb="FF0000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2"/>
      <color rgb="FFC00000"/>
      <name val="Arial Cyr"/>
      <family val="2"/>
      <charset val="204"/>
    </font>
    <font>
      <sz val="7"/>
      <color theme="1"/>
      <name val="Calibri"/>
      <family val="2"/>
      <charset val="204"/>
    </font>
    <font>
      <b/>
      <sz val="7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2"/>
      <name val="Calibri"/>
      <family val="2"/>
      <charset val="204"/>
    </font>
    <font>
      <i/>
      <sz val="7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color rgb="FF002060"/>
      <name val="Calibri"/>
      <family val="2"/>
      <charset val="204"/>
    </font>
    <font>
      <sz val="11"/>
      <color rgb="FFC00000"/>
      <name val="Calibri"/>
      <family val="2"/>
      <charset val="204"/>
    </font>
    <font>
      <sz val="10.5"/>
      <color rgb="FF000000"/>
      <name val="Calibri"/>
      <family val="2"/>
      <charset val="204"/>
    </font>
    <font>
      <b/>
      <sz val="7"/>
      <color rgb="FF00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6"/>
      <color rgb="FF000000"/>
      <name val="Calibri"/>
      <family val="2"/>
      <charset val="204"/>
    </font>
    <font>
      <b/>
      <i/>
      <sz val="7"/>
      <name val="Arial Cyr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206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000000"/>
      <name val="Liberation Sans"/>
      <family val="2"/>
      <charset val="204"/>
    </font>
    <font>
      <b/>
      <sz val="10"/>
      <color rgb="FF000000"/>
      <name val="Liberation Sans"/>
      <family val="2"/>
      <charset val="204"/>
    </font>
    <font>
      <b/>
      <sz val="10"/>
      <color rgb="FFFFFFFF"/>
      <name val="Liberation Sans"/>
      <family val="2"/>
      <charset val="204"/>
    </font>
    <font>
      <sz val="10"/>
      <color rgb="FFCC0000"/>
      <name val="Liberation Sans"/>
      <family val="2"/>
      <charset val="204"/>
    </font>
    <font>
      <i/>
      <sz val="10"/>
      <color rgb="FF808080"/>
      <name val="Liberation Sans"/>
      <family val="2"/>
      <charset val="204"/>
    </font>
    <font>
      <sz val="10"/>
      <color rgb="FF006600"/>
      <name val="Liberation Sans"/>
      <family val="2"/>
      <charset val="204"/>
    </font>
    <font>
      <b/>
      <sz val="24"/>
      <color rgb="FF000000"/>
      <name val="Liberation Sans"/>
      <family val="2"/>
      <charset val="204"/>
    </font>
    <font>
      <b/>
      <sz val="18"/>
      <color rgb="FF000000"/>
      <name val="Liberation Sans"/>
      <family val="2"/>
      <charset val="204"/>
    </font>
    <font>
      <b/>
      <sz val="12"/>
      <color rgb="FF000000"/>
      <name val="Liberation Sans"/>
      <family val="2"/>
      <charset val="204"/>
    </font>
    <font>
      <u/>
      <sz val="10"/>
      <color rgb="FF0000EE"/>
      <name val="Liberation Sans"/>
      <family val="2"/>
      <charset val="204"/>
    </font>
    <font>
      <sz val="10"/>
      <color rgb="FF996600"/>
      <name val="Liberation Sans"/>
      <family val="2"/>
      <charset val="204"/>
    </font>
    <font>
      <sz val="10"/>
      <color rgb="FF333333"/>
      <name val="Liberation Sans"/>
      <family val="2"/>
      <charset val="204"/>
    </font>
    <font>
      <b/>
      <i/>
      <u/>
      <sz val="10"/>
      <color rgb="FF000000"/>
      <name val="Liberation Sans"/>
      <family val="2"/>
      <charset val="204"/>
    </font>
    <font>
      <b/>
      <sz val="7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color rgb="FFC00000"/>
      <name val="Arial Cyr"/>
      <family val="2"/>
      <charset val="204"/>
    </font>
    <font>
      <sz val="6.5"/>
      <name val="Arial Cyr"/>
      <family val="2"/>
      <charset val="204"/>
    </font>
    <font>
      <sz val="9"/>
      <color theme="1"/>
      <name val="Calibri"/>
      <family val="2"/>
      <charset val="204"/>
      <scheme val="minor"/>
    </font>
    <font>
      <sz val="6.5"/>
      <name val="Arial Cyr"/>
      <charset val="204"/>
    </font>
    <font>
      <sz val="8"/>
      <color rgb="FF000000"/>
      <name val="Arial"/>
      <family val="2"/>
      <charset val="204"/>
    </font>
    <font>
      <sz val="5.5"/>
      <name val="Arial Cyr"/>
      <family val="2"/>
      <charset val="204"/>
    </font>
    <font>
      <sz val="7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"/>
      <name val="Arial Cyr"/>
      <family val="2"/>
      <charset val="204"/>
    </font>
    <font>
      <b/>
      <sz val="10"/>
      <color rgb="FFC00000"/>
      <name val="Arial Cyr"/>
      <charset val="204"/>
    </font>
    <font>
      <b/>
      <sz val="7"/>
      <color rgb="FFFF0000"/>
      <name val="Calibri"/>
      <family val="2"/>
      <charset val="204"/>
    </font>
    <font>
      <sz val="8.5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8.5"/>
      <name val="Arial Cyr"/>
      <charset val="204"/>
    </font>
    <font>
      <sz val="1"/>
      <color rgb="FF000000"/>
      <name val="Calibri"/>
      <family val="2"/>
      <charset val="204"/>
    </font>
    <font>
      <b/>
      <sz val="10"/>
      <color rgb="FF0070C0"/>
      <name val="Arial Cyr"/>
      <charset val="204"/>
    </font>
    <font>
      <sz val="11"/>
      <color rgb="FF0070C0"/>
      <name val="Arial Cyr"/>
      <family val="2"/>
      <charset val="204"/>
    </font>
    <font>
      <sz val="11"/>
      <color rgb="FFC00000"/>
      <name val="Arial Cyr"/>
      <family val="2"/>
      <charset val="204"/>
    </font>
    <font>
      <sz val="7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Arial Cyr"/>
      <family val="2"/>
      <charset val="204"/>
    </font>
    <font>
      <b/>
      <sz val="12"/>
      <color rgb="FF000000"/>
      <name val="Arial"/>
      <family val="2"/>
      <charset val="204"/>
    </font>
    <font>
      <sz val="8.5"/>
      <name val="Arial Cyr"/>
      <family val="2"/>
      <charset val="204"/>
    </font>
    <font>
      <sz val="8"/>
      <name val="Arial"/>
      <family val="2"/>
      <charset val="204"/>
    </font>
    <font>
      <sz val="10"/>
      <color rgb="FF000000"/>
      <name val="Liberation Sans"/>
      <family val="2"/>
      <charset val="204"/>
    </font>
    <font>
      <b/>
      <sz val="10"/>
      <color rgb="FF000000"/>
      <name val="Liberation Sans"/>
      <family val="2"/>
      <charset val="204"/>
    </font>
    <font>
      <b/>
      <sz val="10"/>
      <color rgb="FFFFFFFF"/>
      <name val="Liberation Sans"/>
      <family val="2"/>
      <charset val="204"/>
    </font>
    <font>
      <sz val="10"/>
      <color rgb="FFCC0000"/>
      <name val="Liberation Sans"/>
      <family val="2"/>
      <charset val="204"/>
    </font>
    <font>
      <i/>
      <sz val="10"/>
      <color rgb="FF808080"/>
      <name val="Liberation Sans"/>
      <family val="2"/>
      <charset val="204"/>
    </font>
    <font>
      <sz val="10"/>
      <color rgb="FF006600"/>
      <name val="Liberation Sans"/>
      <family val="2"/>
      <charset val="204"/>
    </font>
    <font>
      <b/>
      <sz val="24"/>
      <color rgb="FF000000"/>
      <name val="Liberation Sans"/>
      <family val="2"/>
      <charset val="204"/>
    </font>
    <font>
      <b/>
      <sz val="18"/>
      <color rgb="FF000000"/>
      <name val="Liberation Sans"/>
      <family val="2"/>
      <charset val="204"/>
    </font>
    <font>
      <b/>
      <sz val="12"/>
      <color rgb="FF000000"/>
      <name val="Liberation Sans"/>
      <family val="2"/>
      <charset val="204"/>
    </font>
    <font>
      <u/>
      <sz val="10"/>
      <color rgb="FF0000EE"/>
      <name val="Liberation Sans"/>
      <family val="2"/>
      <charset val="204"/>
    </font>
    <font>
      <sz val="10"/>
      <color rgb="FF996600"/>
      <name val="Liberation Sans"/>
      <family val="2"/>
      <charset val="204"/>
    </font>
    <font>
      <sz val="10"/>
      <color rgb="FF333333"/>
      <name val="Liberation Sans"/>
      <family val="2"/>
      <charset val="204"/>
    </font>
    <font>
      <b/>
      <i/>
      <u/>
      <sz val="10"/>
      <color rgb="FF000000"/>
      <name val="Liberation Sans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9">
    <xf numFmtId="0" fontId="0" fillId="0" borderId="0"/>
    <xf numFmtId="0" fontId="111" fillId="0" borderId="0"/>
    <xf numFmtId="0" fontId="112" fillId="0" borderId="0" applyNumberFormat="0" applyBorder="0" applyProtection="0"/>
    <xf numFmtId="0" fontId="113" fillId="5" borderId="0" applyNumberFormat="0" applyBorder="0" applyProtection="0"/>
    <xf numFmtId="0" fontId="113" fillId="6" borderId="0" applyNumberFormat="0" applyBorder="0" applyProtection="0"/>
    <xf numFmtId="0" fontId="112" fillId="7" borderId="0" applyNumberFormat="0" applyBorder="0" applyProtection="0"/>
    <xf numFmtId="0" fontId="114" fillId="8" borderId="0" applyNumberFormat="0" applyBorder="0" applyProtection="0"/>
    <xf numFmtId="0" fontId="113" fillId="9" borderId="0" applyNumberFormat="0" applyBorder="0" applyProtection="0"/>
    <xf numFmtId="0" fontId="115" fillId="0" borderId="0" applyNumberFormat="0" applyBorder="0" applyProtection="0"/>
    <xf numFmtId="0" fontId="116" fillId="10" borderId="0" applyNumberFormat="0" applyBorder="0" applyProtection="0"/>
    <xf numFmtId="0" fontId="117" fillId="0" borderId="0" applyNumberFormat="0" applyBorder="0" applyProtection="0"/>
    <xf numFmtId="0" fontId="118" fillId="0" borderId="0" applyNumberFormat="0" applyBorder="0" applyProtection="0"/>
    <xf numFmtId="0" fontId="119" fillId="0" borderId="0" applyNumberFormat="0" applyBorder="0" applyProtection="0"/>
    <xf numFmtId="0" fontId="120" fillId="0" borderId="0" applyNumberFormat="0" applyBorder="0" applyProtection="0"/>
    <xf numFmtId="0" fontId="121" fillId="11" borderId="0" applyNumberFormat="0" applyBorder="0" applyProtection="0"/>
    <xf numFmtId="0" fontId="122" fillId="11" borderId="72" applyNumberFormat="0" applyProtection="0"/>
    <xf numFmtId="0" fontId="123" fillId="0" borderId="0" applyNumberFormat="0" applyBorder="0" applyProtection="0"/>
    <xf numFmtId="0" fontId="111" fillId="0" borderId="0" applyNumberFormat="0" applyFont="0" applyBorder="0" applyProtection="0"/>
    <xf numFmtId="0" fontId="111" fillId="0" borderId="0" applyNumberFormat="0" applyFont="0" applyBorder="0" applyProtection="0"/>
    <xf numFmtId="0" fontId="114" fillId="0" borderId="0" applyNumberFormat="0" applyBorder="0" applyProtection="0"/>
    <xf numFmtId="0" fontId="150" fillId="0" borderId="0"/>
    <xf numFmtId="0" fontId="151" fillId="0" borderId="0" applyNumberFormat="0" applyBorder="0" applyProtection="0"/>
    <xf numFmtId="0" fontId="152" fillId="5" borderId="0" applyNumberFormat="0" applyBorder="0" applyProtection="0"/>
    <xf numFmtId="0" fontId="152" fillId="6" borderId="0" applyNumberFormat="0" applyBorder="0" applyProtection="0"/>
    <xf numFmtId="0" fontId="151" fillId="7" borderId="0" applyNumberFormat="0" applyBorder="0" applyProtection="0"/>
    <xf numFmtId="0" fontId="153" fillId="8" borderId="0" applyNumberFormat="0" applyBorder="0" applyProtection="0"/>
    <xf numFmtId="0" fontId="152" fillId="9" borderId="0" applyNumberFormat="0" applyBorder="0" applyProtection="0"/>
    <xf numFmtId="0" fontId="154" fillId="0" borderId="0" applyNumberFormat="0" applyBorder="0" applyProtection="0"/>
    <xf numFmtId="0" fontId="155" fillId="10" borderId="0" applyNumberFormat="0" applyBorder="0" applyProtection="0"/>
    <xf numFmtId="0" fontId="156" fillId="0" borderId="0" applyNumberFormat="0" applyBorder="0" applyProtection="0"/>
    <xf numFmtId="0" fontId="157" fillId="0" borderId="0" applyNumberFormat="0" applyBorder="0" applyProtection="0"/>
    <xf numFmtId="0" fontId="158" fillId="0" borderId="0" applyNumberFormat="0" applyBorder="0" applyProtection="0"/>
    <xf numFmtId="0" fontId="159" fillId="0" borderId="0" applyNumberFormat="0" applyBorder="0" applyProtection="0"/>
    <xf numFmtId="0" fontId="160" fillId="11" borderId="0" applyNumberFormat="0" applyBorder="0" applyProtection="0"/>
    <xf numFmtId="0" fontId="161" fillId="11" borderId="72" applyNumberFormat="0" applyProtection="0"/>
    <xf numFmtId="0" fontId="162" fillId="0" borderId="0" applyNumberFormat="0" applyBorder="0" applyProtection="0"/>
    <xf numFmtId="0" fontId="150" fillId="0" borderId="0" applyNumberFormat="0" applyFont="0" applyBorder="0" applyProtection="0"/>
    <xf numFmtId="0" fontId="150" fillId="0" borderId="0" applyNumberFormat="0" applyFont="0" applyBorder="0" applyProtection="0"/>
    <xf numFmtId="0" fontId="153" fillId="0" borderId="0" applyNumberFormat="0" applyBorder="0" applyProtection="0"/>
  </cellStyleXfs>
  <cellXfs count="14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1" xfId="0" applyBorder="1"/>
    <xf numFmtId="0" fontId="5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8" fillId="0" borderId="0" xfId="0" applyFont="1" applyBorder="1"/>
    <xf numFmtId="0" fontId="11" fillId="0" borderId="0" xfId="0" applyFont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  <xf numFmtId="9" fontId="7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10" xfId="0" applyBorder="1"/>
    <xf numFmtId="164" fontId="14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14" fillId="0" borderId="0" xfId="0" applyFont="1" applyBorder="1" applyAlignment="1">
      <alignment horizontal="left"/>
    </xf>
    <xf numFmtId="164" fontId="14" fillId="0" borderId="0" xfId="0" applyNumberFormat="1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3" fillId="0" borderId="0" xfId="0" applyFont="1" applyBorder="1"/>
    <xf numFmtId="0" fontId="0" fillId="0" borderId="0" xfId="0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Border="1" applyAlignment="1">
      <alignment horizontal="center"/>
    </xf>
    <xf numFmtId="0" fontId="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16" xfId="0" applyBorder="1"/>
    <xf numFmtId="49" fontId="14" fillId="0" borderId="0" xfId="0" applyNumberFormat="1" applyFont="1" applyBorder="1" applyAlignment="1">
      <alignment horizontal="left"/>
    </xf>
    <xf numFmtId="0" fontId="0" fillId="0" borderId="28" xfId="0" applyBorder="1"/>
    <xf numFmtId="0" fontId="36" fillId="0" borderId="3" xfId="0" applyFont="1" applyBorder="1" applyAlignment="1">
      <alignment horizontal="left"/>
    </xf>
    <xf numFmtId="0" fontId="0" fillId="0" borderId="20" xfId="0" applyBorder="1"/>
    <xf numFmtId="0" fontId="22" fillId="0" borderId="0" xfId="0" applyFont="1"/>
    <xf numFmtId="0" fontId="33" fillId="0" borderId="0" xfId="0" applyFont="1"/>
    <xf numFmtId="0" fontId="7" fillId="0" borderId="0" xfId="0" applyFont="1" applyBorder="1" applyAlignment="1">
      <alignment horizontal="right"/>
    </xf>
    <xf numFmtId="0" fontId="4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3" xfId="0" applyBorder="1"/>
    <xf numFmtId="0" fontId="0" fillId="0" borderId="22" xfId="0" applyBorder="1"/>
    <xf numFmtId="0" fontId="0" fillId="0" borderId="12" xfId="0" applyBorder="1"/>
    <xf numFmtId="0" fontId="0" fillId="0" borderId="0" xfId="0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15" xfId="0" applyFont="1" applyBorder="1"/>
    <xf numFmtId="0" fontId="48" fillId="0" borderId="0" xfId="0" applyFont="1" applyBorder="1"/>
    <xf numFmtId="0" fontId="0" fillId="0" borderId="15" xfId="0" applyBorder="1"/>
    <xf numFmtId="0" fontId="0" fillId="0" borderId="21" xfId="0" applyBorder="1"/>
    <xf numFmtId="0" fontId="45" fillId="0" borderId="0" xfId="0" applyFont="1" applyBorder="1"/>
    <xf numFmtId="0" fontId="47" fillId="0" borderId="0" xfId="0" applyFont="1" applyBorder="1"/>
    <xf numFmtId="0" fontId="0" fillId="0" borderId="2" xfId="0" applyBorder="1"/>
    <xf numFmtId="0" fontId="54" fillId="0" borderId="0" xfId="0" applyFont="1" applyBorder="1"/>
    <xf numFmtId="0" fontId="17" fillId="0" borderId="0" xfId="0" applyFont="1" applyBorder="1"/>
    <xf numFmtId="0" fontId="0" fillId="0" borderId="0" xfId="0" applyFill="1"/>
    <xf numFmtId="2" fontId="10" fillId="0" borderId="18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7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2" xfId="0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0" fillId="0" borderId="0" xfId="0" applyFill="1" applyBorder="1"/>
    <xf numFmtId="0" fontId="45" fillId="0" borderId="0" xfId="0" applyFont="1" applyFill="1" applyBorder="1"/>
    <xf numFmtId="0" fontId="45" fillId="0" borderId="0" xfId="0" applyFon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left"/>
    </xf>
    <xf numFmtId="0" fontId="58" fillId="0" borderId="0" xfId="0" applyFont="1" applyFill="1" applyBorder="1" applyAlignment="1">
      <alignment horizontal="left"/>
    </xf>
    <xf numFmtId="0" fontId="33" fillId="0" borderId="0" xfId="0" applyFont="1" applyFill="1" applyBorder="1"/>
    <xf numFmtId="0" fontId="0" fillId="0" borderId="3" xfId="0" applyFill="1" applyBorder="1"/>
    <xf numFmtId="0" fontId="3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/>
    <xf numFmtId="164" fontId="14" fillId="0" borderId="0" xfId="0" applyNumberFormat="1" applyFont="1" applyFill="1" applyBorder="1" applyAlignment="1">
      <alignment horizontal="left"/>
    </xf>
    <xf numFmtId="0" fontId="23" fillId="0" borderId="0" xfId="0" applyFont="1" applyFill="1" applyBorder="1"/>
    <xf numFmtId="0" fontId="0" fillId="0" borderId="0" xfId="0" applyFill="1" applyBorder="1" applyAlignment="1">
      <alignment horizontal="left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7" fillId="0" borderId="0" xfId="0" applyFont="1" applyFill="1" applyBorder="1"/>
    <xf numFmtId="0" fontId="10" fillId="0" borderId="0" xfId="0" applyFont="1" applyFill="1" applyBorder="1"/>
    <xf numFmtId="165" fontId="2" fillId="0" borderId="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8" xfId="0" applyBorder="1"/>
    <xf numFmtId="165" fontId="0" fillId="0" borderId="0" xfId="0" applyNumberFormat="1" applyFill="1" applyBorder="1"/>
    <xf numFmtId="0" fontId="75" fillId="0" borderId="0" xfId="0" applyFont="1" applyBorder="1"/>
    <xf numFmtId="0" fontId="77" fillId="0" borderId="0" xfId="0" applyFont="1" applyFill="1" applyBorder="1" applyAlignment="1">
      <alignment horizontal="left"/>
    </xf>
    <xf numFmtId="0" fontId="7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75" fillId="0" borderId="0" xfId="0" applyFont="1" applyFill="1" applyBorder="1" applyAlignment="1">
      <alignment horizontal="left"/>
    </xf>
    <xf numFmtId="0" fontId="72" fillId="0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73" fillId="0" borderId="0" xfId="0" applyFont="1" applyBorder="1" applyAlignment="1">
      <alignment horizontal="left"/>
    </xf>
    <xf numFmtId="0" fontId="46" fillId="0" borderId="0" xfId="0" applyFont="1" applyFill="1" applyBorder="1"/>
    <xf numFmtId="2" fontId="35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30" fillId="0" borderId="0" xfId="0" applyNumberFormat="1" applyFont="1"/>
    <xf numFmtId="164" fontId="14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47" fillId="0" borderId="0" xfId="0" applyFont="1" applyBorder="1" applyAlignment="1">
      <alignment horizontal="left"/>
    </xf>
    <xf numFmtId="0" fontId="50" fillId="0" borderId="0" xfId="0" applyFont="1" applyFill="1" applyBorder="1" applyAlignment="1"/>
    <xf numFmtId="0" fontId="14" fillId="0" borderId="40" xfId="0" applyFont="1" applyFill="1" applyBorder="1" applyAlignment="1">
      <alignment horizontal="left"/>
    </xf>
    <xf numFmtId="0" fontId="47" fillId="0" borderId="3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4" xfId="0" applyFont="1" applyFill="1" applyBorder="1"/>
    <xf numFmtId="0" fontId="0" fillId="0" borderId="43" xfId="0" applyBorder="1"/>
    <xf numFmtId="0" fontId="4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0" fontId="47" fillId="0" borderId="0" xfId="0" applyFont="1" applyFill="1" applyBorder="1" applyAlignment="1">
      <alignment horizontal="center"/>
    </xf>
    <xf numFmtId="166" fontId="8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center"/>
    </xf>
    <xf numFmtId="166" fontId="0" fillId="0" borderId="0" xfId="0" applyNumberFormat="1" applyFill="1" applyBorder="1"/>
    <xf numFmtId="0" fontId="8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53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2" fillId="0" borderId="48" xfId="0" applyFont="1" applyFill="1" applyBorder="1"/>
    <xf numFmtId="0" fontId="14" fillId="0" borderId="53" xfId="0" applyFont="1" applyFill="1" applyBorder="1" applyAlignment="1">
      <alignment horizontal="left"/>
    </xf>
    <xf numFmtId="0" fontId="54" fillId="0" borderId="0" xfId="0" applyFont="1" applyFill="1" applyBorder="1"/>
    <xf numFmtId="2" fontId="0" fillId="0" borderId="0" xfId="0" applyNumberFormat="1" applyFill="1" applyBorder="1" applyAlignment="1">
      <alignment horizontal="left"/>
    </xf>
    <xf numFmtId="0" fontId="53" fillId="0" borderId="0" xfId="0" applyFont="1" applyFill="1" applyBorder="1"/>
    <xf numFmtId="0" fontId="81" fillId="0" borderId="0" xfId="0" applyFont="1" applyFill="1" applyBorder="1"/>
    <xf numFmtId="0" fontId="48" fillId="0" borderId="0" xfId="0" applyFont="1" applyFill="1" applyBorder="1"/>
    <xf numFmtId="0" fontId="75" fillId="0" borderId="0" xfId="0" applyFont="1" applyFill="1" applyBorder="1"/>
    <xf numFmtId="0" fontId="76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64" fillId="0" borderId="0" xfId="0" applyFont="1" applyFill="1" applyBorder="1"/>
    <xf numFmtId="0" fontId="63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2" fontId="22" fillId="0" borderId="0" xfId="0" applyNumberFormat="1" applyFont="1" applyFill="1" applyBorder="1" applyAlignment="1">
      <alignment horizontal="left"/>
    </xf>
    <xf numFmtId="2" fontId="73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/>
    <xf numFmtId="1" fontId="0" fillId="0" borderId="0" xfId="0" applyNumberFormat="1" applyFill="1" applyBorder="1"/>
    <xf numFmtId="0" fontId="22" fillId="0" borderId="0" xfId="0" applyFont="1" applyFill="1" applyBorder="1" applyAlignment="1"/>
    <xf numFmtId="0" fontId="48" fillId="0" borderId="0" xfId="0" applyFont="1" applyFill="1" applyBorder="1" applyAlignment="1">
      <alignment horizontal="left"/>
    </xf>
    <xf numFmtId="0" fontId="50" fillId="0" borderId="0" xfId="0" applyFont="1" applyFill="1" applyBorder="1"/>
    <xf numFmtId="0" fontId="62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167" fontId="14" fillId="0" borderId="0" xfId="0" applyNumberFormat="1" applyFont="1" applyFill="1" applyBorder="1" applyAlignment="1">
      <alignment horizontal="left"/>
    </xf>
    <xf numFmtId="165" fontId="22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4" fillId="0" borderId="48" xfId="0" applyFont="1" applyBorder="1" applyAlignment="1">
      <alignment horizontal="center"/>
    </xf>
    <xf numFmtId="0" fontId="54" fillId="0" borderId="0" xfId="0" applyFont="1" applyFill="1" applyBorder="1" applyAlignment="1">
      <alignment horizontal="left"/>
    </xf>
    <xf numFmtId="1" fontId="36" fillId="0" borderId="48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66" fontId="14" fillId="0" borderId="0" xfId="0" applyNumberFormat="1" applyFont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0" fillId="0" borderId="16" xfId="0" applyFill="1" applyBorder="1"/>
    <xf numFmtId="0" fontId="0" fillId="0" borderId="68" xfId="0" applyBorder="1"/>
    <xf numFmtId="0" fontId="7" fillId="0" borderId="62" xfId="0" applyFont="1" applyBorder="1"/>
    <xf numFmtId="0" fontId="2" fillId="0" borderId="56" xfId="0" applyFont="1" applyFill="1" applyBorder="1" applyAlignment="1">
      <alignment horizontal="center"/>
    </xf>
    <xf numFmtId="0" fontId="2" fillId="0" borderId="62" xfId="0" applyFont="1" applyBorder="1"/>
    <xf numFmtId="0" fontId="0" fillId="0" borderId="15" xfId="0" applyFill="1" applyBorder="1"/>
    <xf numFmtId="2" fontId="35" fillId="0" borderId="18" xfId="0" applyNumberFormat="1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/>
    </xf>
    <xf numFmtId="0" fontId="14" fillId="0" borderId="40" xfId="0" applyFont="1" applyBorder="1" applyAlignment="1">
      <alignment horizontal="left"/>
    </xf>
    <xf numFmtId="0" fontId="2" fillId="0" borderId="65" xfId="0" applyFont="1" applyFill="1" applyBorder="1"/>
    <xf numFmtId="0" fontId="2" fillId="0" borderId="66" xfId="0" applyFont="1" applyFill="1" applyBorder="1" applyAlignment="1">
      <alignment horizontal="left"/>
    </xf>
    <xf numFmtId="0" fontId="2" fillId="0" borderId="62" xfId="0" applyFont="1" applyFill="1" applyBorder="1"/>
    <xf numFmtId="0" fontId="2" fillId="0" borderId="2" xfId="0" applyFont="1" applyBorder="1" applyAlignment="1">
      <alignment horizontal="left"/>
    </xf>
    <xf numFmtId="0" fontId="29" fillId="0" borderId="0" xfId="0" applyFont="1" applyFill="1" applyBorder="1"/>
    <xf numFmtId="0" fontId="2" fillId="0" borderId="66" xfId="0" applyFont="1" applyBorder="1"/>
    <xf numFmtId="0" fontId="2" fillId="0" borderId="56" xfId="0" applyFont="1" applyBorder="1" applyAlignment="1">
      <alignment horizontal="center"/>
    </xf>
    <xf numFmtId="0" fontId="22" fillId="0" borderId="56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0" fontId="33" fillId="0" borderId="62" xfId="0" applyFont="1" applyFill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28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62" fillId="0" borderId="0" xfId="0" applyFont="1" applyFill="1" applyBorder="1"/>
    <xf numFmtId="0" fontId="78" fillId="0" borderId="0" xfId="0" applyFont="1" applyFill="1" applyBorder="1" applyAlignment="1">
      <alignment horizontal="left"/>
    </xf>
    <xf numFmtId="0" fontId="2" fillId="0" borderId="66" xfId="0" applyFont="1" applyFill="1" applyBorder="1"/>
    <xf numFmtId="0" fontId="2" fillId="0" borderId="31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4" fillId="0" borderId="0" xfId="0" applyFont="1" applyFill="1" applyBorder="1"/>
    <xf numFmtId="165" fontId="2" fillId="0" borderId="0" xfId="0" applyNumberFormat="1" applyFont="1" applyFill="1" applyBorder="1" applyAlignment="1">
      <alignment horizontal="left"/>
    </xf>
    <xf numFmtId="0" fontId="66" fillId="0" borderId="0" xfId="0" applyFont="1" applyFill="1" applyBorder="1"/>
    <xf numFmtId="0" fontId="9" fillId="0" borderId="0" xfId="0" applyFont="1" applyFill="1" applyBorder="1"/>
    <xf numFmtId="0" fontId="24" fillId="0" borderId="0" xfId="0" applyFont="1" applyFill="1" applyBorder="1"/>
    <xf numFmtId="0" fontId="61" fillId="0" borderId="0" xfId="0" applyFont="1" applyFill="1" applyBorder="1"/>
    <xf numFmtId="0" fontId="73" fillId="0" borderId="0" xfId="0" applyFont="1" applyFill="1" applyBorder="1"/>
    <xf numFmtId="9" fontId="0" fillId="0" borderId="0" xfId="0" applyNumberFormat="1" applyFill="1" applyBorder="1"/>
    <xf numFmtId="0" fontId="35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78" fillId="0" borderId="0" xfId="0" applyNumberFormat="1" applyFont="1" applyFill="1" applyBorder="1" applyAlignment="1">
      <alignment horizontal="left"/>
    </xf>
    <xf numFmtId="167" fontId="79" fillId="0" borderId="0" xfId="0" applyNumberFormat="1" applyFont="1" applyFill="1" applyBorder="1" applyAlignment="1">
      <alignment horizontal="left"/>
    </xf>
    <xf numFmtId="0" fontId="57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65" fillId="0" borderId="0" xfId="0" applyFont="1" applyFill="1" applyBorder="1"/>
    <xf numFmtId="0" fontId="67" fillId="0" borderId="0" xfId="0" applyFont="1" applyFill="1" applyBorder="1"/>
    <xf numFmtId="0" fontId="56" fillId="0" borderId="0" xfId="0" applyFont="1" applyFill="1" applyBorder="1" applyAlignment="1">
      <alignment horizontal="left"/>
    </xf>
    <xf numFmtId="0" fontId="80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0" fontId="17" fillId="0" borderId="43" xfId="0" applyFont="1" applyBorder="1"/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2" fontId="5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4" fillId="0" borderId="0" xfId="0" applyFont="1"/>
    <xf numFmtId="0" fontId="22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1" fillId="0" borderId="0" xfId="0" applyNumberFormat="1" applyFont="1"/>
    <xf numFmtId="0" fontId="65" fillId="0" borderId="0" xfId="0" applyFont="1"/>
    <xf numFmtId="2" fontId="14" fillId="0" borderId="0" xfId="0" applyNumberFormat="1" applyFont="1" applyAlignment="1">
      <alignment horizontal="center"/>
    </xf>
    <xf numFmtId="0" fontId="23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166" fontId="31" fillId="0" borderId="0" xfId="0" applyNumberFormat="1" applyFont="1"/>
    <xf numFmtId="165" fontId="31" fillId="0" borderId="0" xfId="0" applyNumberFormat="1" applyFont="1"/>
    <xf numFmtId="2" fontId="31" fillId="0" borderId="0" xfId="0" applyNumberFormat="1" applyFont="1"/>
    <xf numFmtId="0" fontId="33" fillId="0" borderId="0" xfId="0" applyFont="1" applyAlignment="1">
      <alignment horizontal="left"/>
    </xf>
    <xf numFmtId="164" fontId="14" fillId="0" borderId="0" xfId="0" applyNumberFormat="1" applyFont="1" applyAlignment="1">
      <alignment horizontal="left"/>
    </xf>
    <xf numFmtId="0" fontId="2" fillId="0" borderId="44" xfId="0" applyFont="1" applyBorder="1"/>
    <xf numFmtId="0" fontId="14" fillId="0" borderId="62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2" fillId="0" borderId="64" xfId="0" applyFont="1" applyBorder="1" applyAlignment="1">
      <alignment horizontal="center"/>
    </xf>
    <xf numFmtId="0" fontId="53" fillId="0" borderId="0" xfId="0" applyFont="1" applyBorder="1" applyAlignment="1">
      <alignment horizontal="left"/>
    </xf>
    <xf numFmtId="0" fontId="2" fillId="0" borderId="64" xfId="0" applyFont="1" applyFill="1" applyBorder="1" applyAlignment="1">
      <alignment horizontal="center"/>
    </xf>
    <xf numFmtId="2" fontId="14" fillId="0" borderId="62" xfId="0" applyNumberFormat="1" applyFont="1" applyBorder="1" applyAlignment="1">
      <alignment horizontal="center"/>
    </xf>
    <xf numFmtId="2" fontId="14" fillId="0" borderId="66" xfId="0" applyNumberFormat="1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69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75" fillId="0" borderId="0" xfId="0" applyFont="1" applyBorder="1" applyAlignment="1">
      <alignment horizontal="left"/>
    </xf>
    <xf numFmtId="0" fontId="8" fillId="0" borderId="14" xfId="0" applyFont="1" applyBorder="1"/>
    <xf numFmtId="0" fontId="33" fillId="0" borderId="66" xfId="0" applyFont="1" applyBorder="1" applyAlignment="1">
      <alignment horizontal="left"/>
    </xf>
    <xf numFmtId="0" fontId="47" fillId="0" borderId="3" xfId="0" applyFont="1" applyFill="1" applyBorder="1" applyAlignment="1">
      <alignment horizontal="center"/>
    </xf>
    <xf numFmtId="0" fontId="50" fillId="0" borderId="0" xfId="0" applyFont="1" applyBorder="1"/>
    <xf numFmtId="0" fontId="72" fillId="0" borderId="0" xfId="0" applyFont="1" applyBorder="1" applyAlignment="1">
      <alignment horizontal="left"/>
    </xf>
    <xf numFmtId="0" fontId="64" fillId="0" borderId="0" xfId="0" applyFont="1" applyBorder="1"/>
    <xf numFmtId="0" fontId="76" fillId="0" borderId="0" xfId="0" applyFont="1" applyBorder="1" applyAlignment="1">
      <alignment horizontal="left"/>
    </xf>
    <xf numFmtId="0" fontId="33" fillId="0" borderId="41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40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165" fontId="40" fillId="0" borderId="0" xfId="0" applyNumberFormat="1" applyFont="1" applyFill="1" applyBorder="1" applyAlignment="1">
      <alignment horizontal="center"/>
    </xf>
    <xf numFmtId="2" fontId="40" fillId="0" borderId="0" xfId="0" applyNumberFormat="1" applyFont="1" applyFill="1" applyBorder="1" applyAlignment="1">
      <alignment horizontal="center"/>
    </xf>
    <xf numFmtId="2" fontId="83" fillId="0" borderId="0" xfId="0" applyNumberFormat="1" applyFont="1" applyFill="1" applyBorder="1" applyAlignment="1">
      <alignment horizontal="center"/>
    </xf>
    <xf numFmtId="0" fontId="6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22" fillId="0" borderId="64" xfId="0" applyFont="1" applyBorder="1" applyAlignment="1">
      <alignment horizontal="center"/>
    </xf>
    <xf numFmtId="0" fontId="44" fillId="0" borderId="0" xfId="0" applyFont="1" applyFill="1" applyBorder="1"/>
    <xf numFmtId="165" fontId="47" fillId="0" borderId="0" xfId="0" applyNumberFormat="1" applyFont="1" applyFill="1" applyBorder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90" fillId="0" borderId="0" xfId="0" applyFont="1" applyFill="1" applyBorder="1"/>
    <xf numFmtId="2" fontId="47" fillId="0" borderId="0" xfId="0" applyNumberFormat="1" applyFont="1" applyFill="1" applyBorder="1" applyAlignment="1">
      <alignment horizontal="center"/>
    </xf>
    <xf numFmtId="0" fontId="92" fillId="0" borderId="0" xfId="0" applyFont="1" applyFill="1" applyBorder="1"/>
    <xf numFmtId="0" fontId="93" fillId="0" borderId="0" xfId="0" applyFont="1" applyFill="1" applyBorder="1"/>
    <xf numFmtId="49" fontId="14" fillId="0" borderId="0" xfId="0" applyNumberFormat="1" applyFont="1" applyFill="1" applyBorder="1" applyAlignment="1"/>
    <xf numFmtId="1" fontId="22" fillId="0" borderId="0" xfId="0" applyNumberFormat="1" applyFont="1" applyFill="1" applyBorder="1" applyAlignment="1">
      <alignment horizontal="left"/>
    </xf>
    <xf numFmtId="0" fontId="51" fillId="0" borderId="0" xfId="0" applyFont="1" applyFill="1" applyBorder="1"/>
    <xf numFmtId="168" fontId="49" fillId="0" borderId="0" xfId="0" applyNumberFormat="1" applyFont="1" applyFill="1" applyBorder="1"/>
    <xf numFmtId="0" fontId="52" fillId="0" borderId="0" xfId="0" applyFont="1" applyFill="1" applyBorder="1"/>
    <xf numFmtId="165" fontId="17" fillId="0" borderId="0" xfId="0" applyNumberFormat="1" applyFont="1" applyFill="1" applyBorder="1"/>
    <xf numFmtId="165" fontId="11" fillId="0" borderId="0" xfId="0" applyNumberFormat="1" applyFont="1" applyFill="1" applyBorder="1"/>
    <xf numFmtId="0" fontId="66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17" fillId="0" borderId="40" xfId="0" applyFont="1" applyBorder="1"/>
    <xf numFmtId="0" fontId="0" fillId="0" borderId="40" xfId="0" applyBorder="1"/>
    <xf numFmtId="0" fontId="64" fillId="0" borderId="0" xfId="0" applyFont="1" applyAlignment="1">
      <alignment horizontal="left"/>
    </xf>
    <xf numFmtId="0" fontId="4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50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47" fillId="0" borderId="2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1" fontId="36" fillId="0" borderId="32" xfId="0" applyNumberFormat="1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47" fillId="0" borderId="21" xfId="0" applyFont="1" applyBorder="1" applyAlignment="1">
      <alignment horizontal="center"/>
    </xf>
    <xf numFmtId="2" fontId="36" fillId="0" borderId="21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1" fontId="36" fillId="0" borderId="52" xfId="0" applyNumberFormat="1" applyFont="1" applyBorder="1" applyAlignment="1">
      <alignment horizontal="center"/>
    </xf>
    <xf numFmtId="2" fontId="16" fillId="0" borderId="21" xfId="0" applyNumberFormat="1" applyFont="1" applyBorder="1" applyAlignment="1">
      <alignment horizontal="center" vertical="center" wrapText="1"/>
    </xf>
    <xf numFmtId="0" fontId="2" fillId="0" borderId="53" xfId="0" applyFont="1" applyBorder="1"/>
    <xf numFmtId="0" fontId="8" fillId="0" borderId="21" xfId="0" applyFont="1" applyBorder="1" applyAlignment="1">
      <alignment horizontal="left"/>
    </xf>
    <xf numFmtId="2" fontId="35" fillId="0" borderId="15" xfId="0" applyNumberFormat="1" applyFont="1" applyBorder="1" applyAlignment="1">
      <alignment horizontal="center" vertical="center"/>
    </xf>
    <xf numFmtId="166" fontId="35" fillId="0" borderId="30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52" xfId="0" applyBorder="1" applyAlignment="1">
      <alignment horizontal="center"/>
    </xf>
    <xf numFmtId="2" fontId="35" fillId="0" borderId="32" xfId="0" applyNumberFormat="1" applyFont="1" applyBorder="1" applyAlignment="1">
      <alignment horizontal="center" vertical="center"/>
    </xf>
    <xf numFmtId="2" fontId="10" fillId="0" borderId="3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47" fillId="0" borderId="9" xfId="0" applyFont="1" applyBorder="1"/>
    <xf numFmtId="1" fontId="99" fillId="0" borderId="71" xfId="0" applyNumberFormat="1" applyFont="1" applyBorder="1" applyAlignment="1">
      <alignment horizontal="center"/>
    </xf>
    <xf numFmtId="1" fontId="99" fillId="0" borderId="52" xfId="0" applyNumberFormat="1" applyFont="1" applyBorder="1" applyAlignment="1">
      <alignment horizontal="center"/>
    </xf>
    <xf numFmtId="2" fontId="14" fillId="0" borderId="50" xfId="0" applyNumberFormat="1" applyFont="1" applyBorder="1" applyAlignment="1">
      <alignment horizontal="center"/>
    </xf>
    <xf numFmtId="1" fontId="36" fillId="0" borderId="2" xfId="0" applyNumberFormat="1" applyFont="1" applyBorder="1" applyAlignment="1">
      <alignment horizontal="center"/>
    </xf>
    <xf numFmtId="1" fontId="36" fillId="0" borderId="71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2" fontId="0" fillId="0" borderId="0" xfId="0" applyNumberFormat="1" applyAlignment="1">
      <alignment horizontal="left"/>
    </xf>
    <xf numFmtId="0" fontId="47" fillId="0" borderId="2" xfId="0" applyFont="1" applyBorder="1" applyAlignment="1">
      <alignment horizontal="center"/>
    </xf>
    <xf numFmtId="0" fontId="1" fillId="0" borderId="15" xfId="0" applyFont="1" applyBorder="1"/>
    <xf numFmtId="0" fontId="36" fillId="0" borderId="16" xfId="0" applyFont="1" applyBorder="1" applyAlignment="1">
      <alignment horizontal="right"/>
    </xf>
    <xf numFmtId="0" fontId="36" fillId="0" borderId="22" xfId="0" applyFont="1" applyBorder="1" applyAlignment="1">
      <alignment horizontal="right"/>
    </xf>
    <xf numFmtId="0" fontId="50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36" fillId="0" borderId="0" xfId="0" applyFont="1" applyAlignment="1">
      <alignment horizontal="right"/>
    </xf>
    <xf numFmtId="166" fontId="54" fillId="0" borderId="0" xfId="0" applyNumberFormat="1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87" fillId="0" borderId="0" xfId="0" applyFont="1" applyBorder="1" applyAlignment="1">
      <alignment horizontal="center"/>
    </xf>
    <xf numFmtId="0" fontId="55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166" fontId="31" fillId="0" borderId="0" xfId="0" applyNumberFormat="1" applyFont="1" applyBorder="1"/>
    <xf numFmtId="2" fontId="31" fillId="0" borderId="0" xfId="0" applyNumberFormat="1" applyFont="1" applyBorder="1"/>
    <xf numFmtId="0" fontId="54" fillId="0" borderId="52" xfId="0" applyFont="1" applyBorder="1" applyAlignment="1">
      <alignment horizontal="center"/>
    </xf>
    <xf numFmtId="0" fontId="7" fillId="0" borderId="50" xfId="0" applyFont="1" applyBorder="1"/>
    <xf numFmtId="0" fontId="57" fillId="0" borderId="0" xfId="0" applyFont="1" applyBorder="1"/>
    <xf numFmtId="0" fontId="71" fillId="0" borderId="0" xfId="0" applyFont="1" applyFill="1" applyBorder="1"/>
    <xf numFmtId="0" fontId="29" fillId="0" borderId="0" xfId="0" applyFont="1" applyFill="1" applyBorder="1" applyAlignment="1">
      <alignment horizontal="left"/>
    </xf>
    <xf numFmtId="0" fontId="96" fillId="0" borderId="0" xfId="0" applyFont="1" applyFill="1" applyBorder="1"/>
    <xf numFmtId="0" fontId="57" fillId="0" borderId="0" xfId="0" applyFont="1" applyFill="1" applyBorder="1" applyAlignment="1">
      <alignment horizontal="left"/>
    </xf>
    <xf numFmtId="166" fontId="28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6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71" fillId="0" borderId="0" xfId="0" applyFont="1" applyFill="1" applyBorder="1" applyAlignment="1">
      <alignment horizontal="left"/>
    </xf>
    <xf numFmtId="0" fontId="71" fillId="0" borderId="0" xfId="0" applyFont="1" applyFill="1" applyBorder="1" applyAlignment="1">
      <alignment horizontal="center"/>
    </xf>
    <xf numFmtId="166" fontId="91" fillId="0" borderId="0" xfId="0" applyNumberFormat="1" applyFont="1" applyFill="1" applyBorder="1" applyAlignment="1">
      <alignment horizontal="center"/>
    </xf>
    <xf numFmtId="165" fontId="91" fillId="0" borderId="0" xfId="0" applyNumberFormat="1" applyFont="1" applyFill="1" applyBorder="1" applyAlignment="1">
      <alignment horizontal="center"/>
    </xf>
    <xf numFmtId="2" fontId="91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5" fontId="62" fillId="0" borderId="0" xfId="0" applyNumberFormat="1" applyFont="1" applyFill="1" applyBorder="1" applyAlignment="1">
      <alignment horizontal="left"/>
    </xf>
    <xf numFmtId="2" fontId="62" fillId="0" borderId="0" xfId="0" applyNumberFormat="1" applyFont="1" applyFill="1" applyBorder="1" applyAlignment="1">
      <alignment horizontal="left"/>
    </xf>
    <xf numFmtId="1" fontId="62" fillId="0" borderId="0" xfId="0" applyNumberFormat="1" applyFont="1" applyFill="1" applyBorder="1" applyAlignment="1">
      <alignment horizontal="left"/>
    </xf>
    <xf numFmtId="0" fontId="81" fillId="0" borderId="0" xfId="0" applyFont="1" applyFill="1" applyBorder="1" applyAlignment="1">
      <alignment horizontal="left"/>
    </xf>
    <xf numFmtId="2" fontId="11" fillId="0" borderId="0" xfId="0" applyNumberFormat="1" applyFont="1" applyFill="1" applyBorder="1"/>
    <xf numFmtId="0" fontId="3" fillId="0" borderId="0" xfId="0" applyFont="1" applyFill="1" applyBorder="1"/>
    <xf numFmtId="0" fontId="25" fillId="0" borderId="0" xfId="0" applyFont="1" applyFill="1" applyBorder="1" applyAlignment="1">
      <alignment vertical="center"/>
    </xf>
    <xf numFmtId="2" fontId="8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84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66" fontId="31" fillId="0" borderId="0" xfId="0" applyNumberFormat="1" applyFont="1" applyFill="1" applyBorder="1"/>
    <xf numFmtId="165" fontId="31" fillId="0" borderId="0" xfId="0" applyNumberFormat="1" applyFont="1" applyFill="1" applyBorder="1"/>
    <xf numFmtId="2" fontId="31" fillId="0" borderId="0" xfId="0" applyNumberFormat="1" applyFont="1" applyFill="1" applyBorder="1"/>
    <xf numFmtId="165" fontId="30" fillId="0" borderId="0" xfId="0" applyNumberFormat="1" applyFont="1" applyFill="1" applyBorder="1"/>
    <xf numFmtId="2" fontId="21" fillId="0" borderId="0" xfId="0" applyNumberFormat="1" applyFont="1" applyFill="1" applyBorder="1" applyAlignment="1">
      <alignment horizontal="left" vertical="center" wrapText="1"/>
    </xf>
    <xf numFmtId="0" fontId="94" fillId="0" borderId="0" xfId="0" applyFont="1" applyFill="1" applyBorder="1" applyAlignment="1">
      <alignment horizontal="center"/>
    </xf>
    <xf numFmtId="2" fontId="35" fillId="0" borderId="0" xfId="0" applyNumberFormat="1" applyFont="1" applyFill="1" applyBorder="1" applyAlignment="1">
      <alignment horizontal="center" vertical="center"/>
    </xf>
    <xf numFmtId="165" fontId="35" fillId="0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/>
    <xf numFmtId="166" fontId="74" fillId="0" borderId="0" xfId="0" applyNumberFormat="1" applyFont="1" applyFill="1" applyBorder="1"/>
    <xf numFmtId="2" fontId="74" fillId="0" borderId="0" xfId="0" applyNumberFormat="1" applyFont="1" applyFill="1" applyBorder="1"/>
    <xf numFmtId="166" fontId="30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center"/>
    </xf>
    <xf numFmtId="2" fontId="85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30" fillId="0" borderId="0" xfId="0" applyNumberFormat="1" applyFont="1" applyFill="1" applyBorder="1"/>
    <xf numFmtId="0" fontId="37" fillId="0" borderId="0" xfId="0" applyFont="1" applyFill="1" applyBorder="1" applyAlignment="1">
      <alignment horizontal="center"/>
    </xf>
    <xf numFmtId="0" fontId="25" fillId="0" borderId="0" xfId="0" applyFont="1" applyFill="1" applyBorder="1"/>
    <xf numFmtId="2" fontId="59" fillId="0" borderId="0" xfId="0" applyNumberFormat="1" applyFont="1" applyFill="1" applyBorder="1" applyAlignment="1">
      <alignment horizontal="center"/>
    </xf>
    <xf numFmtId="0" fontId="71" fillId="0" borderId="0" xfId="0" applyFont="1" applyFill="1" applyBorder="1" applyAlignment="1">
      <alignment horizontal="right"/>
    </xf>
    <xf numFmtId="2" fontId="69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1" fontId="36" fillId="0" borderId="0" xfId="0" applyNumberFormat="1" applyFont="1" applyFill="1" applyBorder="1" applyAlignment="1">
      <alignment horizontal="center"/>
    </xf>
    <xf numFmtId="165" fontId="38" fillId="0" borderId="0" xfId="0" applyNumberFormat="1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right"/>
    </xf>
    <xf numFmtId="0" fontId="60" fillId="0" borderId="0" xfId="0" applyFont="1" applyFill="1" applyBorder="1"/>
    <xf numFmtId="166" fontId="89" fillId="0" borderId="0" xfId="0" applyNumberFormat="1" applyFont="1" applyFill="1" applyBorder="1" applyAlignment="1">
      <alignment horizontal="center"/>
    </xf>
    <xf numFmtId="2" fontId="38" fillId="0" borderId="0" xfId="0" applyNumberFormat="1" applyFont="1" applyFill="1" applyBorder="1" applyAlignment="1">
      <alignment horizontal="center"/>
    </xf>
    <xf numFmtId="166" fontId="95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7" fontId="14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54" fillId="0" borderId="0" xfId="0" applyFont="1"/>
    <xf numFmtId="0" fontId="14" fillId="0" borderId="0" xfId="0" applyFont="1" applyBorder="1" applyAlignment="1">
      <alignment horizontal="right"/>
    </xf>
    <xf numFmtId="166" fontId="17" fillId="0" borderId="0" xfId="0" applyNumberFormat="1" applyFont="1" applyBorder="1" applyAlignment="1">
      <alignment horizontal="center"/>
    </xf>
    <xf numFmtId="9" fontId="36" fillId="0" borderId="0" xfId="0" applyNumberFormat="1" applyFont="1" applyBorder="1" applyAlignment="1">
      <alignment horizontal="center"/>
    </xf>
    <xf numFmtId="2" fontId="21" fillId="0" borderId="0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center"/>
    </xf>
    <xf numFmtId="166" fontId="18" fillId="0" borderId="7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48" fillId="0" borderId="0" xfId="0" applyFont="1" applyBorder="1" applyAlignment="1">
      <alignment horizontal="left"/>
    </xf>
    <xf numFmtId="166" fontId="18" fillId="0" borderId="29" xfId="0" applyNumberFormat="1" applyFont="1" applyBorder="1" applyAlignment="1">
      <alignment horizontal="center"/>
    </xf>
    <xf numFmtId="0" fontId="5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166" fontId="18" fillId="0" borderId="0" xfId="0" applyNumberFormat="1" applyFont="1" applyFill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2" fontId="48" fillId="0" borderId="0" xfId="0" applyNumberFormat="1" applyFont="1" applyBorder="1" applyAlignment="1">
      <alignment horizontal="center"/>
    </xf>
    <xf numFmtId="0" fontId="4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2" fontId="36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/>
    </xf>
    <xf numFmtId="2" fontId="48" fillId="0" borderId="0" xfId="0" applyNumberFormat="1" applyFont="1" applyFill="1" applyBorder="1" applyAlignment="1">
      <alignment horizontal="center"/>
    </xf>
    <xf numFmtId="165" fontId="48" fillId="0" borderId="0" xfId="0" applyNumberFormat="1" applyFont="1" applyFill="1" applyBorder="1" applyAlignment="1">
      <alignment horizontal="left"/>
    </xf>
    <xf numFmtId="0" fontId="8" fillId="0" borderId="15" xfId="0" applyFont="1" applyBorder="1" applyAlignment="1">
      <alignment horizontal="right"/>
    </xf>
    <xf numFmtId="0" fontId="57" fillId="0" borderId="10" xfId="0" applyFont="1" applyBorder="1" applyAlignment="1">
      <alignment horizontal="left"/>
    </xf>
    <xf numFmtId="0" fontId="0" fillId="0" borderId="15" xfId="0" applyBorder="1" applyAlignment="1">
      <alignment horizontal="left"/>
    </xf>
    <xf numFmtId="1" fontId="5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right"/>
    </xf>
    <xf numFmtId="166" fontId="48" fillId="0" borderId="0" xfId="0" applyNumberFormat="1" applyFont="1" applyFill="1" applyBorder="1" applyAlignment="1">
      <alignment horizontal="center"/>
    </xf>
    <xf numFmtId="165" fontId="48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/>
    </xf>
    <xf numFmtId="2" fontId="22" fillId="0" borderId="0" xfId="0" applyNumberFormat="1" applyFont="1" applyBorder="1" applyAlignment="1">
      <alignment horizontal="left"/>
    </xf>
    <xf numFmtId="2" fontId="73" fillId="0" borderId="0" xfId="0" applyNumberFormat="1" applyFont="1" applyBorder="1" applyAlignment="1">
      <alignment horizontal="left"/>
    </xf>
    <xf numFmtId="165" fontId="22" fillId="0" borderId="0" xfId="0" applyNumberFormat="1" applyFont="1" applyBorder="1" applyAlignment="1">
      <alignment horizontal="left"/>
    </xf>
    <xf numFmtId="0" fontId="0" fillId="0" borderId="71" xfId="0" applyBorder="1" applyAlignment="1">
      <alignment horizontal="center"/>
    </xf>
    <xf numFmtId="0" fontId="17" fillId="0" borderId="15" xfId="0" applyFont="1" applyFill="1" applyBorder="1"/>
    <xf numFmtId="167" fontId="0" fillId="0" borderId="0" xfId="0" applyNumberFormat="1" applyFill="1" applyBorder="1"/>
    <xf numFmtId="0" fontId="61" fillId="0" borderId="0" xfId="0" applyFont="1" applyFill="1" applyBorder="1" applyAlignment="1">
      <alignment horizontal="left"/>
    </xf>
    <xf numFmtId="0" fontId="7" fillId="0" borderId="65" xfId="0" applyFont="1" applyBorder="1"/>
    <xf numFmtId="0" fontId="61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right"/>
    </xf>
    <xf numFmtId="0" fontId="17" fillId="0" borderId="20" xfId="0" applyFont="1" applyFill="1" applyBorder="1"/>
    <xf numFmtId="0" fontId="0" fillId="0" borderId="22" xfId="0" applyBorder="1" applyAlignment="1">
      <alignment horizontal="left"/>
    </xf>
    <xf numFmtId="0" fontId="7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35" fillId="0" borderId="19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0" xfId="0" applyFont="1"/>
    <xf numFmtId="166" fontId="0" fillId="0" borderId="0" xfId="0" applyNumberFormat="1" applyAlignment="1">
      <alignment horizontal="center"/>
    </xf>
    <xf numFmtId="0" fontId="57" fillId="0" borderId="0" xfId="0" applyFont="1" applyBorder="1" applyAlignment="1">
      <alignment horizontal="left"/>
    </xf>
    <xf numFmtId="2" fontId="20" fillId="0" borderId="0" xfId="0" applyNumberFormat="1" applyFont="1" applyFill="1" applyBorder="1" applyAlignment="1">
      <alignment horizontal="center"/>
    </xf>
    <xf numFmtId="0" fontId="105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0" fontId="0" fillId="0" borderId="37" xfId="0" applyBorder="1" applyAlignment="1">
      <alignment horizontal="right"/>
    </xf>
    <xf numFmtId="0" fontId="22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0" fillId="2" borderId="3" xfId="0" applyFont="1" applyFill="1" applyBorder="1" applyAlignment="1">
      <alignment horizontal="right"/>
    </xf>
    <xf numFmtId="0" fontId="20" fillId="2" borderId="31" xfId="0" applyFont="1" applyFill="1" applyBorder="1" applyAlignment="1">
      <alignment horizontal="right"/>
    </xf>
    <xf numFmtId="2" fontId="16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47" fillId="0" borderId="15" xfId="0" applyFont="1" applyBorder="1" applyAlignment="1">
      <alignment horizontal="center"/>
    </xf>
    <xf numFmtId="0" fontId="64" fillId="0" borderId="3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14" fillId="0" borderId="17" xfId="0" applyFont="1" applyBorder="1" applyAlignment="1">
      <alignment horizontal="center"/>
    </xf>
    <xf numFmtId="2" fontId="18" fillId="0" borderId="62" xfId="0" applyNumberFormat="1" applyFont="1" applyBorder="1" applyAlignment="1">
      <alignment horizontal="center"/>
    </xf>
    <xf numFmtId="2" fontId="35" fillId="0" borderId="30" xfId="0" applyNumberFormat="1" applyFont="1" applyBorder="1" applyAlignment="1">
      <alignment horizontal="center" vertical="center"/>
    </xf>
    <xf numFmtId="2" fontId="18" fillId="0" borderId="58" xfId="0" applyNumberFormat="1" applyFont="1" applyBorder="1" applyAlignment="1">
      <alignment horizontal="center"/>
    </xf>
    <xf numFmtId="2" fontId="18" fillId="0" borderId="60" xfId="0" applyNumberFormat="1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8" fillId="0" borderId="20" xfId="0" applyFont="1" applyBorder="1" applyAlignment="1">
      <alignment horizontal="right"/>
    </xf>
    <xf numFmtId="2" fontId="35" fillId="0" borderId="17" xfId="0" applyNumberFormat="1" applyFont="1" applyBorder="1" applyAlignment="1">
      <alignment horizontal="center"/>
    </xf>
    <xf numFmtId="2" fontId="35" fillId="0" borderId="18" xfId="0" applyNumberFormat="1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48" fillId="0" borderId="61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0" fillId="0" borderId="53" xfId="0" applyBorder="1"/>
    <xf numFmtId="0" fontId="20" fillId="2" borderId="63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2" fontId="35" fillId="0" borderId="29" xfId="0" applyNumberFormat="1" applyFont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2" fontId="17" fillId="0" borderId="66" xfId="0" applyNumberFormat="1" applyFont="1" applyBorder="1" applyAlignment="1">
      <alignment horizontal="center"/>
    </xf>
    <xf numFmtId="166" fontId="0" fillId="0" borderId="0" xfId="0" applyNumberFormat="1" applyFill="1" applyBorder="1" applyAlignment="1">
      <alignment horizontal="right"/>
    </xf>
    <xf numFmtId="2" fontId="35" fillId="0" borderId="19" xfId="0" applyNumberFormat="1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2" fontId="36" fillId="0" borderId="0" xfId="0" applyNumberFormat="1" applyFont="1" applyBorder="1"/>
    <xf numFmtId="2" fontId="18" fillId="0" borderId="47" xfId="0" applyNumberFormat="1" applyFont="1" applyBorder="1" applyAlignment="1">
      <alignment horizontal="center"/>
    </xf>
    <xf numFmtId="0" fontId="97" fillId="0" borderId="0" xfId="0" applyFont="1" applyFill="1" applyBorder="1" applyAlignment="1">
      <alignment horizontal="left"/>
    </xf>
    <xf numFmtId="167" fontId="18" fillId="0" borderId="0" xfId="0" applyNumberFormat="1" applyFont="1" applyFill="1" applyBorder="1" applyAlignment="1">
      <alignment horizontal="center"/>
    </xf>
    <xf numFmtId="0" fontId="54" fillId="0" borderId="0" xfId="0" applyFont="1" applyAlignment="1">
      <alignment horizontal="left"/>
    </xf>
    <xf numFmtId="167" fontId="22" fillId="0" borderId="0" xfId="0" applyNumberFormat="1" applyFont="1" applyAlignment="1">
      <alignment horizontal="center"/>
    </xf>
    <xf numFmtId="2" fontId="18" fillId="0" borderId="62" xfId="0" applyNumberFormat="1" applyFont="1" applyFill="1" applyBorder="1" applyAlignment="1">
      <alignment horizontal="center"/>
    </xf>
    <xf numFmtId="0" fontId="2" fillId="0" borderId="36" xfId="0" applyFont="1" applyFill="1" applyBorder="1"/>
    <xf numFmtId="0" fontId="54" fillId="0" borderId="21" xfId="0" applyFont="1" applyBorder="1" applyAlignment="1">
      <alignment horizontal="center"/>
    </xf>
    <xf numFmtId="166" fontId="14" fillId="0" borderId="50" xfId="0" applyNumberFormat="1" applyFont="1" applyBorder="1" applyAlignment="1">
      <alignment horizontal="center"/>
    </xf>
    <xf numFmtId="1" fontId="99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61" fillId="0" borderId="3" xfId="0" applyFont="1" applyBorder="1" applyAlignment="1">
      <alignment horizontal="left"/>
    </xf>
    <xf numFmtId="0" fontId="0" fillId="0" borderId="42" xfId="0" applyBorder="1" applyAlignment="1">
      <alignment horizontal="left"/>
    </xf>
    <xf numFmtId="2" fontId="20" fillId="2" borderId="62" xfId="0" applyNumberFormat="1" applyFont="1" applyFill="1" applyBorder="1" applyAlignment="1">
      <alignment horizontal="center"/>
    </xf>
    <xf numFmtId="2" fontId="20" fillId="2" borderId="48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right"/>
    </xf>
    <xf numFmtId="2" fontId="36" fillId="0" borderId="0" xfId="0" applyNumberFormat="1" applyFont="1" applyFill="1" applyBorder="1" applyAlignment="1">
      <alignment horizontal="center"/>
    </xf>
    <xf numFmtId="9" fontId="36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9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166" fontId="35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0" fontId="45" fillId="0" borderId="0" xfId="0" applyFont="1"/>
    <xf numFmtId="0" fontId="50" fillId="0" borderId="28" xfId="0" applyFont="1" applyBorder="1" applyAlignment="1">
      <alignment horizontal="left"/>
    </xf>
    <xf numFmtId="2" fontId="17" fillId="0" borderId="20" xfId="0" applyNumberFormat="1" applyFont="1" applyBorder="1" applyAlignment="1">
      <alignment horizontal="center"/>
    </xf>
    <xf numFmtId="2" fontId="17" fillId="0" borderId="36" xfId="0" applyNumberFormat="1" applyFont="1" applyBorder="1" applyAlignment="1">
      <alignment horizontal="center"/>
    </xf>
    <xf numFmtId="0" fontId="50" fillId="0" borderId="31" xfId="0" applyFont="1" applyBorder="1" applyAlignment="1">
      <alignment horizontal="left"/>
    </xf>
    <xf numFmtId="0" fontId="50" fillId="0" borderId="20" xfId="0" applyFont="1" applyBorder="1" applyAlignment="1">
      <alignment horizontal="left"/>
    </xf>
    <xf numFmtId="0" fontId="50" fillId="0" borderId="61" xfId="0" applyFont="1" applyBorder="1" applyAlignment="1">
      <alignment horizontal="left"/>
    </xf>
    <xf numFmtId="0" fontId="14" fillId="0" borderId="61" xfId="0" applyFont="1" applyBorder="1" applyAlignment="1">
      <alignment horizontal="center"/>
    </xf>
    <xf numFmtId="166" fontId="14" fillId="0" borderId="49" xfId="0" applyNumberFormat="1" applyFont="1" applyBorder="1" applyAlignment="1">
      <alignment horizontal="center"/>
    </xf>
    <xf numFmtId="166" fontId="14" fillId="0" borderId="51" xfId="0" applyNumberFormat="1" applyFont="1" applyBorder="1" applyAlignment="1">
      <alignment horizontal="center"/>
    </xf>
    <xf numFmtId="166" fontId="0" fillId="0" borderId="0" xfId="0" applyNumberFormat="1" applyBorder="1"/>
    <xf numFmtId="9" fontId="109" fillId="0" borderId="63" xfId="0" applyNumberFormat="1" applyFont="1" applyBorder="1" applyAlignment="1">
      <alignment horizontal="center"/>
    </xf>
    <xf numFmtId="0" fontId="2" fillId="0" borderId="60" xfId="0" applyFont="1" applyBorder="1"/>
    <xf numFmtId="167" fontId="0" fillId="0" borderId="0" xfId="0" applyNumberFormat="1" applyAlignment="1">
      <alignment horizontal="center"/>
    </xf>
    <xf numFmtId="0" fontId="110" fillId="0" borderId="0" xfId="0" applyFont="1" applyAlignment="1">
      <alignment horizontal="left" vertical="center"/>
    </xf>
    <xf numFmtId="2" fontId="36" fillId="0" borderId="3" xfId="0" applyNumberFormat="1" applyFont="1" applyBorder="1"/>
    <xf numFmtId="9" fontId="109" fillId="0" borderId="31" xfId="0" applyNumberFormat="1" applyFont="1" applyBorder="1" applyAlignment="1">
      <alignment horizontal="center"/>
    </xf>
    <xf numFmtId="166" fontId="54" fillId="0" borderId="0" xfId="0" applyNumberFormat="1" applyFont="1" applyBorder="1"/>
    <xf numFmtId="0" fontId="46" fillId="0" borderId="2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2" fontId="36" fillId="0" borderId="20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2" fontId="17" fillId="0" borderId="31" xfId="0" applyNumberFormat="1" applyFont="1" applyBorder="1" applyAlignment="1">
      <alignment horizontal="center"/>
    </xf>
    <xf numFmtId="0" fontId="47" fillId="0" borderId="15" xfId="0" applyFont="1" applyFill="1" applyBorder="1"/>
    <xf numFmtId="2" fontId="124" fillId="0" borderId="0" xfId="0" applyNumberFormat="1" applyFont="1" applyBorder="1" applyAlignment="1">
      <alignment horizontal="center"/>
    </xf>
    <xf numFmtId="2" fontId="18" fillId="0" borderId="31" xfId="0" applyNumberFormat="1" applyFont="1" applyBorder="1" applyAlignment="1">
      <alignment horizontal="center"/>
    </xf>
    <xf numFmtId="2" fontId="17" fillId="0" borderId="62" xfId="0" applyNumberFormat="1" applyFont="1" applyBorder="1" applyAlignment="1">
      <alignment horizontal="center"/>
    </xf>
    <xf numFmtId="0" fontId="0" fillId="0" borderId="52" xfId="0" applyBorder="1"/>
    <xf numFmtId="2" fontId="16" fillId="0" borderId="28" xfId="0" applyNumberFormat="1" applyFont="1" applyBorder="1" applyAlignment="1">
      <alignment horizontal="center" vertical="center" wrapText="1"/>
    </xf>
    <xf numFmtId="0" fontId="107" fillId="0" borderId="0" xfId="0" applyFont="1" applyBorder="1" applyAlignment="1">
      <alignment horizontal="left"/>
    </xf>
    <xf numFmtId="2" fontId="125" fillId="0" borderId="0" xfId="0" applyNumberFormat="1" applyFont="1" applyFill="1" applyBorder="1" applyAlignment="1">
      <alignment horizontal="center"/>
    </xf>
    <xf numFmtId="2" fontId="124" fillId="0" borderId="0" xfId="0" applyNumberFormat="1" applyFont="1" applyFill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0" fillId="0" borderId="14" xfId="0" applyFill="1" applyBorder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55" fillId="0" borderId="48" xfId="0" applyFont="1" applyBorder="1" applyAlignment="1">
      <alignment horizontal="left"/>
    </xf>
    <xf numFmtId="0" fontId="2" fillId="0" borderId="47" xfId="0" applyFont="1" applyBorder="1"/>
    <xf numFmtId="0" fontId="0" fillId="0" borderId="11" xfId="0" applyFill="1" applyBorder="1" applyAlignment="1">
      <alignment horizontal="right"/>
    </xf>
    <xf numFmtId="0" fontId="2" fillId="0" borderId="31" xfId="0" applyFont="1" applyFill="1" applyBorder="1" applyAlignment="1">
      <alignment horizontal="center"/>
    </xf>
    <xf numFmtId="0" fontId="2" fillId="0" borderId="40" xfId="0" applyFont="1" applyFill="1" applyBorder="1"/>
    <xf numFmtId="0" fontId="107" fillId="0" borderId="28" xfId="0" applyFont="1" applyFill="1" applyBorder="1" applyAlignment="1">
      <alignment horizontal="left"/>
    </xf>
    <xf numFmtId="0" fontId="0" fillId="0" borderId="10" xfId="0" applyFill="1" applyBorder="1" applyAlignment="1">
      <alignment horizontal="right"/>
    </xf>
    <xf numFmtId="0" fontId="2" fillId="0" borderId="49" xfId="0" applyFont="1" applyFill="1" applyBorder="1"/>
    <xf numFmtId="0" fontId="17" fillId="0" borderId="43" xfId="0" applyFont="1" applyFill="1" applyBorder="1"/>
    <xf numFmtId="2" fontId="14" fillId="0" borderId="55" xfId="0" applyNumberFormat="1" applyFont="1" applyBorder="1" applyAlignment="1">
      <alignment horizontal="center"/>
    </xf>
    <xf numFmtId="2" fontId="14" fillId="0" borderId="31" xfId="0" applyNumberFormat="1" applyFont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28" fillId="0" borderId="0" xfId="0" applyFont="1" applyFill="1" applyBorder="1"/>
    <xf numFmtId="166" fontId="124" fillId="0" borderId="0" xfId="0" applyNumberFormat="1" applyFont="1" applyFill="1" applyBorder="1" applyAlignment="1">
      <alignment horizontal="center"/>
    </xf>
    <xf numFmtId="2" fontId="14" fillId="0" borderId="48" xfId="0" applyNumberFormat="1" applyFont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7" fillId="0" borderId="60" xfId="0" applyNumberFormat="1" applyFont="1" applyBorder="1" applyAlignment="1">
      <alignment horizontal="center"/>
    </xf>
    <xf numFmtId="0" fontId="0" fillId="0" borderId="23" xfId="0" applyBorder="1"/>
    <xf numFmtId="0" fontId="2" fillId="0" borderId="67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0" xfId="0" applyFont="1" applyFill="1" applyBorder="1"/>
    <xf numFmtId="2" fontId="18" fillId="0" borderId="58" xfId="0" applyNumberFormat="1" applyFont="1" applyFill="1" applyBorder="1" applyAlignment="1">
      <alignment horizontal="center"/>
    </xf>
    <xf numFmtId="0" fontId="0" fillId="0" borderId="29" xfId="0" applyBorder="1"/>
    <xf numFmtId="2" fontId="14" fillId="0" borderId="65" xfId="0" applyNumberFormat="1" applyFont="1" applyBorder="1" applyAlignment="1">
      <alignment horizontal="center"/>
    </xf>
    <xf numFmtId="2" fontId="17" fillId="0" borderId="55" xfId="0" applyNumberFormat="1" applyFont="1" applyBorder="1" applyAlignment="1">
      <alignment horizontal="center"/>
    </xf>
    <xf numFmtId="2" fontId="14" fillId="0" borderId="25" xfId="0" applyNumberFormat="1" applyFont="1" applyBorder="1" applyAlignment="1">
      <alignment horizontal="center"/>
    </xf>
    <xf numFmtId="2" fontId="14" fillId="0" borderId="60" xfId="0" applyNumberFormat="1" applyFont="1" applyBorder="1" applyAlignment="1">
      <alignment horizontal="center"/>
    </xf>
    <xf numFmtId="0" fontId="130" fillId="0" borderId="0" xfId="0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0" fontId="99" fillId="0" borderId="0" xfId="0" applyFont="1" applyFill="1" applyBorder="1" applyAlignment="1">
      <alignment horizontal="center"/>
    </xf>
    <xf numFmtId="0" fontId="48" fillId="0" borderId="61" xfId="0" applyFont="1" applyBorder="1" applyAlignment="1">
      <alignment horizontal="right"/>
    </xf>
    <xf numFmtId="166" fontId="63" fillId="0" borderId="0" xfId="0" applyNumberFormat="1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right"/>
    </xf>
    <xf numFmtId="168" fontId="50" fillId="0" borderId="0" xfId="0" applyNumberFormat="1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4" xfId="0" applyFill="1" applyBorder="1"/>
    <xf numFmtId="0" fontId="97" fillId="0" borderId="0" xfId="0" applyFont="1" applyBorder="1" applyAlignment="1">
      <alignment horizontal="left"/>
    </xf>
    <xf numFmtId="2" fontId="15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2" fontId="36" fillId="0" borderId="0" xfId="0" applyNumberFormat="1" applyFont="1" applyFill="1" applyBorder="1" applyAlignment="1">
      <alignment horizontal="left"/>
    </xf>
    <xf numFmtId="2" fontId="40" fillId="0" borderId="0" xfId="0" applyNumberFormat="1" applyFont="1" applyFill="1" applyBorder="1" applyAlignment="1">
      <alignment horizontal="left"/>
    </xf>
    <xf numFmtId="2" fontId="36" fillId="0" borderId="0" xfId="0" applyNumberFormat="1" applyFont="1" applyFill="1" applyBorder="1"/>
    <xf numFmtId="2" fontId="36" fillId="0" borderId="0" xfId="0" applyNumberFormat="1" applyFont="1" applyBorder="1" applyAlignment="1">
      <alignment horizontal="center"/>
    </xf>
    <xf numFmtId="2" fontId="17" fillId="0" borderId="64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2" fontId="10" fillId="0" borderId="23" xfId="0" applyNumberFormat="1" applyFont="1" applyBorder="1" applyAlignment="1">
      <alignment horizontal="center" vertical="center"/>
    </xf>
    <xf numFmtId="2" fontId="17" fillId="0" borderId="25" xfId="0" applyNumberFormat="1" applyFont="1" applyBorder="1" applyAlignment="1">
      <alignment horizontal="center"/>
    </xf>
    <xf numFmtId="2" fontId="7" fillId="0" borderId="0" xfId="0" applyNumberFormat="1" applyFont="1" applyFill="1" applyBorder="1"/>
    <xf numFmtId="2" fontId="14" fillId="0" borderId="40" xfId="0" applyNumberFormat="1" applyFont="1" applyBorder="1" applyAlignment="1">
      <alignment horizontal="center"/>
    </xf>
    <xf numFmtId="0" fontId="0" fillId="0" borderId="37" xfId="0" applyFill="1" applyBorder="1" applyAlignment="1">
      <alignment horizontal="left"/>
    </xf>
    <xf numFmtId="1" fontId="36" fillId="0" borderId="52" xfId="0" applyNumberFormat="1" applyFont="1" applyFill="1" applyBorder="1" applyAlignment="1">
      <alignment horizontal="center"/>
    </xf>
    <xf numFmtId="2" fontId="14" fillId="0" borderId="55" xfId="0" applyNumberFormat="1" applyFont="1" applyFill="1" applyBorder="1" applyAlignment="1">
      <alignment horizontal="center"/>
    </xf>
    <xf numFmtId="2" fontId="14" fillId="0" borderId="62" xfId="0" applyNumberFormat="1" applyFont="1" applyFill="1" applyBorder="1" applyAlignment="1">
      <alignment horizontal="center"/>
    </xf>
    <xf numFmtId="2" fontId="17" fillId="0" borderId="44" xfId="0" applyNumberFormat="1" applyFont="1" applyFill="1" applyBorder="1" applyAlignment="1">
      <alignment horizontal="center"/>
    </xf>
    <xf numFmtId="2" fontId="17" fillId="0" borderId="47" xfId="0" applyNumberFormat="1" applyFont="1" applyFill="1" applyBorder="1" applyAlignment="1">
      <alignment horizontal="center"/>
    </xf>
    <xf numFmtId="2" fontId="14" fillId="0" borderId="66" xfId="0" applyNumberFormat="1" applyFont="1" applyFill="1" applyBorder="1" applyAlignment="1">
      <alignment horizontal="center"/>
    </xf>
    <xf numFmtId="2" fontId="18" fillId="0" borderId="60" xfId="0" applyNumberFormat="1" applyFont="1" applyFill="1" applyBorder="1" applyAlignment="1">
      <alignment horizontal="center"/>
    </xf>
    <xf numFmtId="2" fontId="17" fillId="0" borderId="66" xfId="0" applyNumberFormat="1" applyFont="1" applyFill="1" applyBorder="1" applyAlignment="1">
      <alignment horizontal="center"/>
    </xf>
    <xf numFmtId="0" fontId="33" fillId="0" borderId="44" xfId="0" applyFont="1" applyFill="1" applyBorder="1" applyAlignment="1">
      <alignment horizontal="left"/>
    </xf>
    <xf numFmtId="0" fontId="33" fillId="0" borderId="66" xfId="0" applyFont="1" applyFill="1" applyBorder="1" applyAlignment="1">
      <alignment horizontal="left"/>
    </xf>
    <xf numFmtId="0" fontId="33" fillId="0" borderId="36" xfId="0" applyFont="1" applyFill="1" applyBorder="1" applyAlignment="1">
      <alignment horizontal="left"/>
    </xf>
    <xf numFmtId="2" fontId="18" fillId="0" borderId="64" xfId="0" applyNumberFormat="1" applyFont="1" applyBorder="1" applyAlignment="1">
      <alignment horizontal="center"/>
    </xf>
    <xf numFmtId="2" fontId="14" fillId="0" borderId="49" xfId="0" applyNumberFormat="1" applyFont="1" applyBorder="1" applyAlignment="1">
      <alignment horizontal="center"/>
    </xf>
    <xf numFmtId="2" fontId="14" fillId="0" borderId="51" xfId="0" applyNumberFormat="1" applyFont="1" applyBorder="1" applyAlignment="1">
      <alignment horizontal="center"/>
    </xf>
    <xf numFmtId="0" fontId="64" fillId="0" borderId="3" xfId="0" applyFont="1" applyBorder="1" applyAlignment="1">
      <alignment horizontal="left"/>
    </xf>
    <xf numFmtId="0" fontId="48" fillId="0" borderId="31" xfId="0" applyFont="1" applyBorder="1" applyAlignment="1">
      <alignment horizontal="left"/>
    </xf>
    <xf numFmtId="0" fontId="2" fillId="0" borderId="57" xfId="0" applyFont="1" applyFill="1" applyBorder="1" applyAlignment="1">
      <alignment horizontal="center"/>
    </xf>
    <xf numFmtId="1" fontId="54" fillId="0" borderId="71" xfId="0" applyNumberFormat="1" applyFont="1" applyFill="1" applyBorder="1" applyAlignment="1">
      <alignment horizontal="center"/>
    </xf>
    <xf numFmtId="2" fontId="20" fillId="2" borderId="64" xfId="0" applyNumberFormat="1" applyFont="1" applyFill="1" applyBorder="1" applyAlignment="1">
      <alignment horizontal="center"/>
    </xf>
    <xf numFmtId="2" fontId="17" fillId="0" borderId="44" xfId="0" applyNumberFormat="1" applyFont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2" fontId="14" fillId="0" borderId="44" xfId="0" applyNumberFormat="1" applyFont="1" applyBorder="1" applyAlignment="1">
      <alignment horizontal="center"/>
    </xf>
    <xf numFmtId="0" fontId="17" fillId="0" borderId="40" xfId="0" applyFont="1" applyFill="1" applyBorder="1"/>
    <xf numFmtId="0" fontId="33" fillId="0" borderId="4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7" fillId="0" borderId="66" xfId="0" applyFont="1" applyBorder="1"/>
    <xf numFmtId="0" fontId="108" fillId="0" borderId="0" xfId="0" applyFont="1" applyBorder="1" applyAlignment="1">
      <alignment horizontal="left"/>
    </xf>
    <xf numFmtId="0" fontId="7" fillId="0" borderId="44" xfId="0" applyFont="1" applyBorder="1"/>
    <xf numFmtId="0" fontId="107" fillId="0" borderId="0" xfId="0" applyFont="1" applyFill="1" applyBorder="1" applyAlignment="1">
      <alignment horizontal="left"/>
    </xf>
    <xf numFmtId="0" fontId="10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center"/>
    </xf>
    <xf numFmtId="0" fontId="106" fillId="0" borderId="0" xfId="0" applyFont="1" applyFill="1" applyBorder="1" applyAlignment="1">
      <alignment horizontal="right"/>
    </xf>
    <xf numFmtId="0" fontId="1" fillId="0" borderId="0" xfId="0" applyFont="1" applyFill="1"/>
    <xf numFmtId="0" fontId="17" fillId="0" borderId="40" xfId="0" applyFont="1" applyFill="1" applyBorder="1" applyAlignment="1">
      <alignment horizontal="left"/>
    </xf>
    <xf numFmtId="164" fontId="14" fillId="0" borderId="53" xfId="0" applyNumberFormat="1" applyFont="1" applyFill="1" applyBorder="1" applyAlignment="1">
      <alignment horizontal="left"/>
    </xf>
    <xf numFmtId="0" fontId="57" fillId="0" borderId="2" xfId="0" applyFont="1" applyFill="1" applyBorder="1" applyAlignment="1">
      <alignment horizontal="left"/>
    </xf>
    <xf numFmtId="0" fontId="0" fillId="0" borderId="8" xfId="0" applyFill="1" applyBorder="1"/>
    <xf numFmtId="0" fontId="2" fillId="0" borderId="70" xfId="0" applyFont="1" applyFill="1" applyBorder="1"/>
    <xf numFmtId="0" fontId="0" fillId="0" borderId="68" xfId="0" applyFill="1" applyBorder="1"/>
    <xf numFmtId="0" fontId="97" fillId="0" borderId="15" xfId="0" applyFont="1" applyFill="1" applyBorder="1" applyAlignment="1">
      <alignment horizontal="left"/>
    </xf>
    <xf numFmtId="0" fontId="2" fillId="0" borderId="3" xfId="0" applyFont="1" applyFill="1" applyBorder="1"/>
    <xf numFmtId="164" fontId="14" fillId="0" borderId="40" xfId="0" applyNumberFormat="1" applyFont="1" applyFill="1" applyBorder="1" applyAlignment="1">
      <alignment horizontal="left"/>
    </xf>
    <xf numFmtId="0" fontId="47" fillId="0" borderId="30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7" fillId="0" borderId="4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left"/>
    </xf>
    <xf numFmtId="0" fontId="0" fillId="0" borderId="19" xfId="0" applyFill="1" applyBorder="1"/>
    <xf numFmtId="0" fontId="2" fillId="0" borderId="42" xfId="0" applyFont="1" applyFill="1" applyBorder="1" applyAlignment="1">
      <alignment horizontal="center"/>
    </xf>
    <xf numFmtId="0" fontId="57" fillId="0" borderId="15" xfId="0" applyFont="1" applyFill="1" applyBorder="1" applyAlignment="1">
      <alignment horizontal="left"/>
    </xf>
    <xf numFmtId="0" fontId="22" fillId="0" borderId="64" xfId="0" applyFont="1" applyFill="1" applyBorder="1" applyAlignment="1">
      <alignment horizontal="center"/>
    </xf>
    <xf numFmtId="0" fontId="17" fillId="0" borderId="27" xfId="0" applyFont="1" applyFill="1" applyBorder="1"/>
    <xf numFmtId="0" fontId="0" fillId="0" borderId="8" xfId="0" applyFill="1" applyBorder="1" applyAlignment="1">
      <alignment horizontal="center"/>
    </xf>
    <xf numFmtId="0" fontId="0" fillId="0" borderId="2" xfId="0" applyFill="1" applyBorder="1"/>
    <xf numFmtId="0" fontId="107" fillId="0" borderId="68" xfId="0" applyFont="1" applyFill="1" applyBorder="1" applyAlignment="1">
      <alignment horizontal="left"/>
    </xf>
    <xf numFmtId="0" fontId="0" fillId="0" borderId="61" xfId="0" applyFill="1" applyBorder="1" applyAlignment="1">
      <alignment horizontal="right"/>
    </xf>
    <xf numFmtId="0" fontId="7" fillId="0" borderId="0" xfId="0" applyFont="1" applyFill="1"/>
    <xf numFmtId="2" fontId="17" fillId="0" borderId="48" xfId="0" applyNumberFormat="1" applyFont="1" applyBorder="1" applyAlignment="1">
      <alignment horizontal="center"/>
    </xf>
    <xf numFmtId="2" fontId="14" fillId="0" borderId="48" xfId="0" applyNumberFormat="1" applyFont="1" applyFill="1" applyBorder="1" applyAlignment="1">
      <alignment horizontal="center"/>
    </xf>
    <xf numFmtId="2" fontId="17" fillId="0" borderId="47" xfId="0" applyNumberFormat="1" applyFont="1" applyBorder="1" applyAlignment="1">
      <alignment horizontal="center"/>
    </xf>
    <xf numFmtId="2" fontId="17" fillId="0" borderId="58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7" fillId="0" borderId="62" xfId="0" applyNumberFormat="1" applyFont="1" applyFill="1" applyBorder="1" applyAlignment="1">
      <alignment horizontal="center"/>
    </xf>
    <xf numFmtId="2" fontId="14" fillId="0" borderId="45" xfId="0" applyNumberFormat="1" applyFont="1" applyBorder="1" applyAlignment="1">
      <alignment horizontal="center"/>
    </xf>
    <xf numFmtId="2" fontId="14" fillId="0" borderId="36" xfId="0" applyNumberFormat="1" applyFont="1" applyBorder="1" applyAlignment="1">
      <alignment horizontal="center"/>
    </xf>
    <xf numFmtId="0" fontId="17" fillId="0" borderId="48" xfId="0" applyFont="1" applyBorder="1"/>
    <xf numFmtId="0" fontId="54" fillId="0" borderId="66" xfId="0" applyFont="1" applyFill="1" applyBorder="1" applyAlignment="1">
      <alignment horizontal="left"/>
    </xf>
    <xf numFmtId="0" fontId="33" fillId="0" borderId="22" xfId="0" applyFont="1" applyFill="1" applyBorder="1" applyAlignment="1">
      <alignment horizontal="center"/>
    </xf>
    <xf numFmtId="166" fontId="0" fillId="0" borderId="0" xfId="0" applyNumberFormat="1" applyAlignment="1">
      <alignment horizontal="left"/>
    </xf>
    <xf numFmtId="0" fontId="2" fillId="0" borderId="19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63" fillId="0" borderId="57" xfId="0" applyFont="1" applyFill="1" applyBorder="1" applyAlignment="1">
      <alignment horizontal="left"/>
    </xf>
    <xf numFmtId="0" fontId="48" fillId="0" borderId="57" xfId="0" applyFont="1" applyFill="1" applyBorder="1" applyAlignment="1">
      <alignment horizontal="left"/>
    </xf>
    <xf numFmtId="0" fontId="48" fillId="0" borderId="51" xfId="0" applyFont="1" applyBorder="1" applyAlignment="1">
      <alignment horizontal="left"/>
    </xf>
    <xf numFmtId="0" fontId="22" fillId="0" borderId="67" xfId="0" applyFont="1" applyFill="1" applyBorder="1" applyAlignment="1">
      <alignment horizontal="center"/>
    </xf>
    <xf numFmtId="0" fontId="0" fillId="0" borderId="59" xfId="0" applyFill="1" applyBorder="1" applyAlignment="1">
      <alignment horizontal="right"/>
    </xf>
    <xf numFmtId="164" fontId="14" fillId="0" borderId="65" xfId="0" applyNumberFormat="1" applyFont="1" applyFill="1" applyBorder="1" applyAlignment="1">
      <alignment horizontal="left"/>
    </xf>
    <xf numFmtId="0" fontId="22" fillId="0" borderId="22" xfId="0" applyFont="1" applyBorder="1" applyAlignment="1">
      <alignment horizontal="center"/>
    </xf>
    <xf numFmtId="0" fontId="48" fillId="0" borderId="57" xfId="0" applyFont="1" applyBorder="1" applyAlignment="1">
      <alignment horizontal="left"/>
    </xf>
    <xf numFmtId="164" fontId="14" fillId="0" borderId="48" xfId="0" applyNumberFormat="1" applyFont="1" applyFill="1" applyBorder="1" applyAlignment="1">
      <alignment horizontal="left"/>
    </xf>
    <xf numFmtId="0" fontId="20" fillId="0" borderId="63" xfId="0" applyFont="1" applyFill="1" applyBorder="1" applyAlignment="1">
      <alignment horizontal="right"/>
    </xf>
    <xf numFmtId="9" fontId="109" fillId="0" borderId="63" xfId="0" applyNumberFormat="1" applyFont="1" applyFill="1" applyBorder="1" applyAlignment="1">
      <alignment horizontal="center"/>
    </xf>
    <xf numFmtId="0" fontId="48" fillId="0" borderId="61" xfId="0" applyFont="1" applyFill="1" applyBorder="1" applyAlignment="1">
      <alignment horizontal="left"/>
    </xf>
    <xf numFmtId="0" fontId="14" fillId="0" borderId="61" xfId="0" applyFont="1" applyFill="1" applyBorder="1" applyAlignment="1">
      <alignment horizontal="center"/>
    </xf>
    <xf numFmtId="0" fontId="47" fillId="0" borderId="27" xfId="0" applyFont="1" applyFill="1" applyBorder="1" applyAlignment="1">
      <alignment horizontal="center"/>
    </xf>
    <xf numFmtId="0" fontId="0" fillId="0" borderId="23" xfId="0" applyFill="1" applyBorder="1"/>
    <xf numFmtId="0" fontId="8" fillId="0" borderId="3" xfId="0" applyFont="1" applyFill="1" applyBorder="1" applyAlignment="1">
      <alignment horizontal="right"/>
    </xf>
    <xf numFmtId="0" fontId="61" fillId="0" borderId="3" xfId="0" applyFont="1" applyFill="1" applyBorder="1" applyAlignment="1">
      <alignment horizontal="left"/>
    </xf>
    <xf numFmtId="49" fontId="17" fillId="0" borderId="40" xfId="0" applyNumberFormat="1" applyFont="1" applyFill="1" applyBorder="1"/>
    <xf numFmtId="1" fontId="48" fillId="0" borderId="12" xfId="0" applyNumberFormat="1" applyFont="1" applyFill="1" applyBorder="1" applyAlignment="1">
      <alignment horizontal="left"/>
    </xf>
    <xf numFmtId="49" fontId="17" fillId="0" borderId="48" xfId="0" applyNumberFormat="1" applyFont="1" applyFill="1" applyBorder="1"/>
    <xf numFmtId="164" fontId="14" fillId="0" borderId="43" xfId="0" applyNumberFormat="1" applyFont="1" applyFill="1" applyBorder="1" applyAlignment="1">
      <alignment horizontal="left"/>
    </xf>
    <xf numFmtId="1" fontId="22" fillId="0" borderId="42" xfId="0" applyNumberFormat="1" applyFont="1" applyFill="1" applyBorder="1" applyAlignment="1">
      <alignment horizontal="center"/>
    </xf>
    <xf numFmtId="2" fontId="17" fillId="0" borderId="64" xfId="0" applyNumberFormat="1" applyFont="1" applyFill="1" applyBorder="1" applyAlignment="1">
      <alignment horizontal="center"/>
    </xf>
    <xf numFmtId="2" fontId="33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/>
    <xf numFmtId="0" fontId="38" fillId="0" borderId="0" xfId="0" applyFont="1" applyBorder="1" applyAlignment="1">
      <alignment horizontal="center"/>
    </xf>
    <xf numFmtId="165" fontId="38" fillId="0" borderId="0" xfId="0" applyNumberFormat="1" applyFont="1" applyBorder="1" applyAlignment="1">
      <alignment horizontal="center"/>
    </xf>
    <xf numFmtId="1" fontId="38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right"/>
    </xf>
    <xf numFmtId="0" fontId="48" fillId="0" borderId="61" xfId="0" applyFont="1" applyFill="1" applyBorder="1" applyAlignment="1">
      <alignment horizontal="right"/>
    </xf>
    <xf numFmtId="0" fontId="7" fillId="0" borderId="61" xfId="0" applyFont="1" applyFill="1" applyBorder="1" applyAlignment="1">
      <alignment horizontal="center"/>
    </xf>
    <xf numFmtId="2" fontId="54" fillId="0" borderId="49" xfId="0" applyNumberFormat="1" applyFont="1" applyFill="1" applyBorder="1" applyAlignment="1">
      <alignment horizontal="center"/>
    </xf>
    <xf numFmtId="2" fontId="54" fillId="0" borderId="50" xfId="0" applyNumberFormat="1" applyFont="1" applyFill="1" applyBorder="1" applyAlignment="1">
      <alignment horizontal="center"/>
    </xf>
    <xf numFmtId="2" fontId="40" fillId="0" borderId="18" xfId="0" applyNumberFormat="1" applyFont="1" applyFill="1" applyBorder="1" applyAlignment="1">
      <alignment horizontal="center"/>
    </xf>
    <xf numFmtId="9" fontId="16" fillId="0" borderId="7" xfId="0" applyNumberFormat="1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/>
    </xf>
    <xf numFmtId="2" fontId="20" fillId="0" borderId="19" xfId="0" applyNumberFormat="1" applyFont="1" applyFill="1" applyBorder="1" applyAlignment="1">
      <alignment horizontal="center"/>
    </xf>
    <xf numFmtId="2" fontId="54" fillId="0" borderId="51" xfId="0" applyNumberFormat="1" applyFont="1" applyFill="1" applyBorder="1" applyAlignment="1">
      <alignment horizontal="center"/>
    </xf>
    <xf numFmtId="9" fontId="16" fillId="0" borderId="19" xfId="0" applyNumberFormat="1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0" fillId="3" borderId="40" xfId="0" applyFill="1" applyBorder="1"/>
    <xf numFmtId="2" fontId="16" fillId="3" borderId="25" xfId="0" applyNumberFormat="1" applyFont="1" applyFill="1" applyBorder="1" applyAlignment="1">
      <alignment horizontal="center"/>
    </xf>
    <xf numFmtId="0" fontId="41" fillId="3" borderId="31" xfId="0" applyFont="1" applyFill="1" applyBorder="1" applyAlignment="1">
      <alignment horizontal="right"/>
    </xf>
    <xf numFmtId="2" fontId="38" fillId="3" borderId="65" xfId="0" applyNumberFormat="1" applyFont="1" applyFill="1" applyBorder="1" applyAlignment="1">
      <alignment horizontal="center"/>
    </xf>
    <xf numFmtId="2" fontId="38" fillId="3" borderId="66" xfId="0" applyNumberFormat="1" applyFont="1" applyFill="1" applyBorder="1" applyAlignment="1">
      <alignment horizontal="center"/>
    </xf>
    <xf numFmtId="2" fontId="38" fillId="3" borderId="67" xfId="0" applyNumberFormat="1" applyFont="1" applyFill="1" applyBorder="1" applyAlignment="1">
      <alignment horizontal="center"/>
    </xf>
    <xf numFmtId="0" fontId="41" fillId="3" borderId="41" xfId="0" applyFont="1" applyFill="1" applyBorder="1" applyAlignment="1">
      <alignment horizontal="right"/>
    </xf>
    <xf numFmtId="2" fontId="38" fillId="3" borderId="33" xfId="0" applyNumberFormat="1" applyFont="1" applyFill="1" applyBorder="1" applyAlignment="1">
      <alignment horizontal="center"/>
    </xf>
    <xf numFmtId="2" fontId="38" fillId="3" borderId="36" xfId="0" applyNumberFormat="1" applyFont="1" applyFill="1" applyBorder="1" applyAlignment="1">
      <alignment horizontal="center"/>
    </xf>
    <xf numFmtId="2" fontId="38" fillId="3" borderId="69" xfId="0" applyNumberFormat="1" applyFont="1" applyFill="1" applyBorder="1" applyAlignment="1">
      <alignment horizontal="center"/>
    </xf>
    <xf numFmtId="166" fontId="14" fillId="0" borderId="49" xfId="0" applyNumberFormat="1" applyFont="1" applyFill="1" applyBorder="1" applyAlignment="1">
      <alignment horizontal="center"/>
    </xf>
    <xf numFmtId="166" fontId="14" fillId="0" borderId="50" xfId="0" applyNumberFormat="1" applyFont="1" applyFill="1" applyBorder="1" applyAlignment="1">
      <alignment horizontal="center"/>
    </xf>
    <xf numFmtId="166" fontId="14" fillId="0" borderId="51" xfId="0" applyNumberFormat="1" applyFont="1" applyFill="1" applyBorder="1" applyAlignment="1">
      <alignment horizontal="center"/>
    </xf>
    <xf numFmtId="2" fontId="38" fillId="3" borderId="40" xfId="0" applyNumberFormat="1" applyFont="1" applyFill="1" applyBorder="1" applyAlignment="1">
      <alignment horizontal="center"/>
    </xf>
    <xf numFmtId="2" fontId="38" fillId="3" borderId="41" xfId="0" applyNumberFormat="1" applyFont="1" applyFill="1" applyBorder="1" applyAlignment="1">
      <alignment horizontal="center"/>
    </xf>
    <xf numFmtId="2" fontId="38" fillId="3" borderId="48" xfId="0" applyNumberFormat="1" applyFont="1" applyFill="1" applyBorder="1" applyAlignment="1">
      <alignment horizontal="center"/>
    </xf>
    <xf numFmtId="2" fontId="38" fillId="3" borderId="62" xfId="0" applyNumberFormat="1" applyFont="1" applyFill="1" applyBorder="1" applyAlignment="1">
      <alignment horizontal="center"/>
    </xf>
    <xf numFmtId="2" fontId="38" fillId="3" borderId="64" xfId="0" applyNumberFormat="1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right"/>
    </xf>
    <xf numFmtId="164" fontId="14" fillId="0" borderId="20" xfId="0" applyNumberFormat="1" applyFont="1" applyFill="1" applyBorder="1" applyAlignment="1">
      <alignment horizontal="left"/>
    </xf>
    <xf numFmtId="0" fontId="22" fillId="0" borderId="42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48" fillId="0" borderId="12" xfId="0" applyFont="1" applyFill="1" applyBorder="1" applyAlignment="1">
      <alignment horizontal="left"/>
    </xf>
    <xf numFmtId="2" fontId="89" fillId="2" borderId="62" xfId="0" applyNumberFormat="1" applyFont="1" applyFill="1" applyBorder="1" applyAlignment="1">
      <alignment horizontal="center"/>
    </xf>
    <xf numFmtId="2" fontId="89" fillId="2" borderId="64" xfId="0" applyNumberFormat="1" applyFont="1" applyFill="1" applyBorder="1" applyAlignment="1">
      <alignment horizontal="center"/>
    </xf>
    <xf numFmtId="2" fontId="89" fillId="2" borderId="48" xfId="0" applyNumberFormat="1" applyFont="1" applyFill="1" applyBorder="1" applyAlignment="1">
      <alignment horizontal="center"/>
    </xf>
    <xf numFmtId="2" fontId="17" fillId="0" borderId="0" xfId="0" applyNumberFormat="1" applyFont="1" applyAlignment="1">
      <alignment horizontal="left"/>
    </xf>
    <xf numFmtId="2" fontId="17" fillId="0" borderId="46" xfId="0" applyNumberFormat="1" applyFont="1" applyBorder="1" applyAlignment="1">
      <alignment horizontal="center"/>
    </xf>
    <xf numFmtId="2" fontId="17" fillId="0" borderId="35" xfId="0" applyNumberFormat="1" applyFont="1" applyFill="1" applyBorder="1" applyAlignment="1">
      <alignment horizontal="left"/>
    </xf>
    <xf numFmtId="0" fontId="50" fillId="0" borderId="41" xfId="0" applyFont="1" applyFill="1" applyBorder="1" applyAlignment="1">
      <alignment horizontal="left"/>
    </xf>
    <xf numFmtId="0" fontId="17" fillId="0" borderId="53" xfId="0" applyFont="1" applyFill="1" applyBorder="1"/>
    <xf numFmtId="0" fontId="48" fillId="0" borderId="41" xfId="0" applyFont="1" applyFill="1" applyBorder="1" applyAlignment="1">
      <alignment horizontal="left"/>
    </xf>
    <xf numFmtId="2" fontId="18" fillId="0" borderId="41" xfId="0" applyNumberFormat="1" applyFont="1" applyBorder="1" applyAlignment="1">
      <alignment horizontal="center"/>
    </xf>
    <xf numFmtId="2" fontId="14" fillId="0" borderId="49" xfId="0" applyNumberFormat="1" applyFont="1" applyFill="1" applyBorder="1" applyAlignment="1">
      <alignment horizontal="center"/>
    </xf>
    <xf numFmtId="2" fontId="35" fillId="0" borderId="17" xfId="0" applyNumberFormat="1" applyFont="1" applyFill="1" applyBorder="1" applyAlignment="1">
      <alignment horizontal="center"/>
    </xf>
    <xf numFmtId="2" fontId="89" fillId="0" borderId="58" xfId="0" applyNumberFormat="1" applyFont="1" applyFill="1" applyBorder="1" applyAlignment="1">
      <alignment horizontal="center"/>
    </xf>
    <xf numFmtId="2" fontId="35" fillId="0" borderId="18" xfId="0" applyNumberFormat="1" applyFont="1" applyFill="1" applyBorder="1" applyAlignment="1">
      <alignment horizontal="center"/>
    </xf>
    <xf numFmtId="2" fontId="14" fillId="0" borderId="50" xfId="0" applyNumberFormat="1" applyFont="1" applyFill="1" applyBorder="1" applyAlignment="1">
      <alignment horizontal="center"/>
    </xf>
    <xf numFmtId="0" fontId="63" fillId="0" borderId="12" xfId="0" applyFont="1" applyFill="1" applyBorder="1" applyAlignment="1">
      <alignment horizontal="left"/>
    </xf>
    <xf numFmtId="0" fontId="14" fillId="0" borderId="66" xfId="0" applyFont="1" applyFill="1" applyBorder="1"/>
    <xf numFmtId="0" fontId="7" fillId="0" borderId="10" xfId="0" applyFont="1" applyFill="1" applyBorder="1" applyAlignment="1">
      <alignment horizontal="center"/>
    </xf>
    <xf numFmtId="2" fontId="17" fillId="0" borderId="50" xfId="0" applyNumberFormat="1" applyFont="1" applyFill="1" applyBorder="1" applyAlignment="1">
      <alignment horizontal="center"/>
    </xf>
    <xf numFmtId="2" fontId="17" fillId="0" borderId="51" xfId="0" applyNumberFormat="1" applyFont="1" applyFill="1" applyBorder="1" applyAlignment="1">
      <alignment horizontal="center"/>
    </xf>
    <xf numFmtId="2" fontId="17" fillId="0" borderId="49" xfId="0" applyNumberFormat="1" applyFont="1" applyFill="1" applyBorder="1" applyAlignment="1">
      <alignment horizontal="center"/>
    </xf>
    <xf numFmtId="0" fontId="7" fillId="0" borderId="57" xfId="0" applyFont="1" applyBorder="1" applyAlignment="1">
      <alignment horizontal="center"/>
    </xf>
    <xf numFmtId="2" fontId="14" fillId="0" borderId="31" xfId="0" applyNumberFormat="1" applyFont="1" applyFill="1" applyBorder="1" applyAlignment="1">
      <alignment horizontal="center"/>
    </xf>
    <xf numFmtId="2" fontId="17" fillId="0" borderId="31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2" fillId="0" borderId="67" xfId="0" applyFont="1" applyFill="1" applyBorder="1" applyAlignment="1">
      <alignment horizontal="center"/>
    </xf>
    <xf numFmtId="2" fontId="14" fillId="0" borderId="54" xfId="0" applyNumberFormat="1" applyFont="1" applyBorder="1" applyAlignment="1">
      <alignment horizontal="center"/>
    </xf>
    <xf numFmtId="0" fontId="0" fillId="0" borderId="50" xfId="0" applyFill="1" applyBorder="1" applyAlignment="1">
      <alignment horizontal="right"/>
    </xf>
    <xf numFmtId="0" fontId="50" fillId="0" borderId="57" xfId="0" applyFont="1" applyBorder="1" applyAlignment="1">
      <alignment horizontal="left"/>
    </xf>
    <xf numFmtId="49" fontId="17" fillId="0" borderId="53" xfId="0" applyNumberFormat="1" applyFont="1" applyFill="1" applyBorder="1"/>
    <xf numFmtId="0" fontId="11" fillId="0" borderId="0" xfId="0" applyFont="1" applyAlignment="1">
      <alignment horizontal="right"/>
    </xf>
    <xf numFmtId="0" fontId="22" fillId="0" borderId="38" xfId="0" applyFont="1" applyBorder="1" applyAlignment="1">
      <alignment horizontal="center"/>
    </xf>
    <xf numFmtId="0" fontId="2" fillId="0" borderId="43" xfId="0" applyFont="1" applyFill="1" applyBorder="1"/>
    <xf numFmtId="2" fontId="17" fillId="0" borderId="55" xfId="0" applyNumberFormat="1" applyFont="1" applyFill="1" applyBorder="1" applyAlignment="1">
      <alignment horizontal="center"/>
    </xf>
    <xf numFmtId="1" fontId="36" fillId="0" borderId="53" xfId="0" applyNumberFormat="1" applyFont="1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1" fontId="36" fillId="0" borderId="48" xfId="0" applyNumberFormat="1" applyFont="1" applyFill="1" applyBorder="1" applyAlignment="1">
      <alignment horizontal="center"/>
    </xf>
    <xf numFmtId="2" fontId="14" fillId="0" borderId="59" xfId="0" applyNumberFormat="1" applyFont="1" applyFill="1" applyBorder="1" applyAlignment="1">
      <alignment horizontal="center"/>
    </xf>
    <xf numFmtId="2" fontId="35" fillId="0" borderId="15" xfId="0" applyNumberFormat="1" applyFont="1" applyFill="1" applyBorder="1" applyAlignment="1">
      <alignment horizontal="center" vertical="center"/>
    </xf>
    <xf numFmtId="2" fontId="35" fillId="0" borderId="30" xfId="0" applyNumberFormat="1" applyFont="1" applyFill="1" applyBorder="1" applyAlignment="1">
      <alignment horizontal="center" vertical="center"/>
    </xf>
    <xf numFmtId="2" fontId="35" fillId="0" borderId="3" xfId="0" applyNumberFormat="1" applyFont="1" applyFill="1" applyBorder="1" applyAlignment="1">
      <alignment horizontal="center" vertical="center"/>
    </xf>
    <xf numFmtId="2" fontId="35" fillId="0" borderId="23" xfId="0" applyNumberFormat="1" applyFont="1" applyFill="1" applyBorder="1" applyAlignment="1">
      <alignment horizontal="center" vertical="center"/>
    </xf>
    <xf numFmtId="0" fontId="48" fillId="0" borderId="40" xfId="0" applyFont="1" applyFill="1" applyBorder="1" applyAlignment="1">
      <alignment horizontal="left"/>
    </xf>
    <xf numFmtId="9" fontId="109" fillId="0" borderId="1" xfId="0" applyNumberFormat="1" applyFont="1" applyFill="1" applyBorder="1" applyAlignment="1">
      <alignment horizontal="left"/>
    </xf>
    <xf numFmtId="2" fontId="89" fillId="0" borderId="48" xfId="0" applyNumberFormat="1" applyFont="1" applyFill="1" applyBorder="1" applyAlignment="1">
      <alignment horizontal="center"/>
    </xf>
    <xf numFmtId="2" fontId="89" fillId="0" borderId="62" xfId="0" applyNumberFormat="1" applyFont="1" applyFill="1" applyBorder="1" applyAlignment="1">
      <alignment horizontal="center"/>
    </xf>
    <xf numFmtId="2" fontId="89" fillId="0" borderId="64" xfId="0" applyNumberFormat="1" applyFont="1" applyFill="1" applyBorder="1" applyAlignment="1">
      <alignment horizontal="center"/>
    </xf>
    <xf numFmtId="2" fontId="48" fillId="0" borderId="20" xfId="0" applyNumberFormat="1" applyFont="1" applyFill="1" applyBorder="1" applyAlignment="1">
      <alignment horizontal="center"/>
    </xf>
    <xf numFmtId="0" fontId="0" fillId="0" borderId="28" xfId="0" applyFill="1" applyBorder="1" applyAlignment="1">
      <alignment horizontal="left"/>
    </xf>
    <xf numFmtId="2" fontId="17" fillId="0" borderId="20" xfId="0" applyNumberFormat="1" applyFont="1" applyFill="1" applyBorder="1" applyAlignment="1">
      <alignment horizontal="left"/>
    </xf>
    <xf numFmtId="2" fontId="14" fillId="0" borderId="25" xfId="0" applyNumberFormat="1" applyFont="1" applyFill="1" applyBorder="1" applyAlignment="1">
      <alignment horizontal="center"/>
    </xf>
    <xf numFmtId="1" fontId="36" fillId="0" borderId="71" xfId="0" applyNumberFormat="1" applyFont="1" applyFill="1" applyBorder="1" applyAlignment="1">
      <alignment horizontal="center"/>
    </xf>
    <xf numFmtId="2" fontId="35" fillId="0" borderId="32" xfId="0" applyNumberFormat="1" applyFont="1" applyFill="1" applyBorder="1" applyAlignment="1">
      <alignment horizontal="center" vertical="center"/>
    </xf>
    <xf numFmtId="9" fontId="109" fillId="0" borderId="31" xfId="0" applyNumberFormat="1" applyFont="1" applyFill="1" applyBorder="1" applyAlignment="1">
      <alignment horizontal="left"/>
    </xf>
    <xf numFmtId="2" fontId="17" fillId="0" borderId="69" xfId="0" applyNumberFormat="1" applyFont="1" applyFill="1" applyBorder="1" applyAlignment="1">
      <alignment horizontal="left"/>
    </xf>
    <xf numFmtId="2" fontId="35" fillId="0" borderId="29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horizontal="left"/>
    </xf>
    <xf numFmtId="2" fontId="35" fillId="0" borderId="17" xfId="0" applyNumberFormat="1" applyFont="1" applyFill="1" applyBorder="1" applyAlignment="1">
      <alignment horizontal="center" vertical="center"/>
    </xf>
    <xf numFmtId="2" fontId="35" fillId="0" borderId="18" xfId="0" applyNumberFormat="1" applyFont="1" applyFill="1" applyBorder="1" applyAlignment="1">
      <alignment horizontal="center" vertical="center"/>
    </xf>
    <xf numFmtId="2" fontId="35" fillId="0" borderId="19" xfId="0" applyNumberFormat="1" applyFont="1" applyFill="1" applyBorder="1" applyAlignment="1">
      <alignment horizontal="center" vertical="center"/>
    </xf>
    <xf numFmtId="2" fontId="14" fillId="0" borderId="51" xfId="0" applyNumberFormat="1" applyFont="1" applyFill="1" applyBorder="1" applyAlignment="1">
      <alignment horizontal="center"/>
    </xf>
    <xf numFmtId="0" fontId="104" fillId="0" borderId="0" xfId="0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8" fillId="0" borderId="0" xfId="0" applyFont="1" applyFill="1"/>
    <xf numFmtId="0" fontId="11" fillId="0" borderId="0" xfId="0" applyFont="1" applyFill="1"/>
    <xf numFmtId="0" fontId="13" fillId="0" borderId="0" xfId="0" applyFont="1" applyFill="1" applyAlignment="1">
      <alignment horizontal="left"/>
    </xf>
    <xf numFmtId="0" fontId="8" fillId="0" borderId="16" xfId="0" applyFont="1" applyFill="1" applyBorder="1" applyAlignment="1">
      <alignment horizontal="center" vertical="center"/>
    </xf>
    <xf numFmtId="0" fontId="8" fillId="0" borderId="14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47" fillId="0" borderId="22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50" fillId="0" borderId="20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35" fillId="0" borderId="2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1" fontId="36" fillId="0" borderId="2" xfId="0" applyNumberFormat="1" applyFont="1" applyFill="1" applyBorder="1" applyAlignment="1">
      <alignment horizontal="center"/>
    </xf>
    <xf numFmtId="2" fontId="14" fillId="0" borderId="40" xfId="0" applyNumberFormat="1" applyFont="1" applyFill="1" applyBorder="1" applyAlignment="1">
      <alignment horizontal="center"/>
    </xf>
    <xf numFmtId="0" fontId="47" fillId="0" borderId="4" xfId="0" applyFont="1" applyFill="1" applyBorder="1" applyAlignment="1">
      <alignment horizontal="left"/>
    </xf>
    <xf numFmtId="9" fontId="109" fillId="0" borderId="1" xfId="0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left"/>
    </xf>
    <xf numFmtId="166" fontId="18" fillId="0" borderId="29" xfId="0" applyNumberFormat="1" applyFont="1" applyFill="1" applyBorder="1" applyAlignment="1">
      <alignment horizontal="center"/>
    </xf>
    <xf numFmtId="2" fontId="18" fillId="0" borderId="67" xfId="0" applyNumberFormat="1" applyFont="1" applyFill="1" applyBorder="1" applyAlignment="1">
      <alignment horizontal="center"/>
    </xf>
    <xf numFmtId="0" fontId="33" fillId="0" borderId="21" xfId="0" applyFont="1" applyFill="1" applyBorder="1" applyAlignment="1">
      <alignment horizontal="center"/>
    </xf>
    <xf numFmtId="0" fontId="14" fillId="0" borderId="62" xfId="0" applyFont="1" applyFill="1" applyBorder="1" applyAlignment="1">
      <alignment horizontal="center"/>
    </xf>
    <xf numFmtId="2" fontId="35" fillId="0" borderId="19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2" fontId="69" fillId="0" borderId="40" xfId="0" applyNumberFormat="1" applyFont="1" applyFill="1" applyBorder="1" applyAlignment="1">
      <alignment horizontal="center"/>
    </xf>
    <xf numFmtId="2" fontId="69" fillId="0" borderId="66" xfId="0" applyNumberFormat="1" applyFont="1" applyFill="1" applyBorder="1" applyAlignment="1">
      <alignment horizontal="center"/>
    </xf>
    <xf numFmtId="2" fontId="69" fillId="0" borderId="31" xfId="0" applyNumberFormat="1" applyFont="1" applyFill="1" applyBorder="1" applyAlignment="1">
      <alignment horizontal="center"/>
    </xf>
    <xf numFmtId="0" fontId="61" fillId="0" borderId="0" xfId="0" applyFont="1" applyFill="1" applyAlignment="1">
      <alignment horizontal="left"/>
    </xf>
    <xf numFmtId="0" fontId="33" fillId="0" borderId="38" xfId="0" applyFont="1" applyFill="1" applyBorder="1" applyAlignment="1">
      <alignment horizontal="center"/>
    </xf>
    <xf numFmtId="0" fontId="0" fillId="0" borderId="29" xfId="0" applyFill="1" applyBorder="1"/>
    <xf numFmtId="2" fontId="17" fillId="0" borderId="15" xfId="0" applyNumberFormat="1" applyFont="1" applyFill="1" applyBorder="1" applyAlignment="1">
      <alignment horizontal="left"/>
    </xf>
    <xf numFmtId="2" fontId="17" fillId="0" borderId="29" xfId="0" applyNumberFormat="1" applyFont="1" applyFill="1" applyBorder="1" applyAlignment="1">
      <alignment horizontal="left"/>
    </xf>
    <xf numFmtId="2" fontId="17" fillId="0" borderId="23" xfId="0" applyNumberFormat="1" applyFont="1" applyFill="1" applyBorder="1" applyAlignment="1">
      <alignment horizontal="left"/>
    </xf>
    <xf numFmtId="0" fontId="47" fillId="0" borderId="3" xfId="0" applyFont="1" applyFill="1" applyBorder="1" applyAlignment="1">
      <alignment horizontal="left"/>
    </xf>
    <xf numFmtId="166" fontId="35" fillId="0" borderId="30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166" fontId="10" fillId="0" borderId="23" xfId="0" applyNumberFormat="1" applyFont="1" applyFill="1" applyBorder="1" applyAlignment="1">
      <alignment horizontal="center" vertical="center"/>
    </xf>
    <xf numFmtId="2" fontId="10" fillId="0" borderId="30" xfId="0" applyNumberFormat="1" applyFont="1" applyFill="1" applyBorder="1" applyAlignment="1">
      <alignment horizontal="center" vertical="center"/>
    </xf>
    <xf numFmtId="2" fontId="20" fillId="0" borderId="62" xfId="0" applyNumberFormat="1" applyFont="1" applyFill="1" applyBorder="1" applyAlignment="1">
      <alignment horizontal="center"/>
    </xf>
    <xf numFmtId="2" fontId="20" fillId="0" borderId="64" xfId="0" applyNumberFormat="1" applyFont="1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14" fillId="0" borderId="66" xfId="0" applyFont="1" applyFill="1" applyBorder="1" applyAlignment="1">
      <alignment horizontal="center"/>
    </xf>
    <xf numFmtId="0" fontId="14" fillId="0" borderId="65" xfId="0" applyFont="1" applyFill="1" applyBorder="1" applyAlignment="1">
      <alignment horizontal="center"/>
    </xf>
    <xf numFmtId="2" fontId="20" fillId="0" borderId="48" xfId="0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left"/>
    </xf>
    <xf numFmtId="0" fontId="47" fillId="0" borderId="0" xfId="0" applyFont="1" applyFill="1" applyAlignment="1">
      <alignment horizontal="left"/>
    </xf>
    <xf numFmtId="0" fontId="0" fillId="0" borderId="23" xfId="0" applyFill="1" applyBorder="1" applyAlignment="1">
      <alignment horizontal="left"/>
    </xf>
    <xf numFmtId="2" fontId="17" fillId="0" borderId="58" xfId="0" applyNumberFormat="1" applyFont="1" applyFill="1" applyBorder="1" applyAlignment="1">
      <alignment horizontal="center"/>
    </xf>
    <xf numFmtId="2" fontId="14" fillId="0" borderId="43" xfId="0" applyNumberFormat="1" applyFont="1" applyBorder="1" applyAlignment="1">
      <alignment horizontal="center"/>
    </xf>
    <xf numFmtId="0" fontId="54" fillId="0" borderId="38" xfId="0" applyFont="1" applyFill="1" applyBorder="1" applyAlignment="1">
      <alignment horizontal="center"/>
    </xf>
    <xf numFmtId="2" fontId="89" fillId="2" borderId="58" xfId="0" applyNumberFormat="1" applyFont="1" applyFill="1" applyBorder="1" applyAlignment="1">
      <alignment horizontal="center"/>
    </xf>
    <xf numFmtId="0" fontId="54" fillId="0" borderId="44" xfId="0" applyFont="1" applyFill="1" applyBorder="1" applyAlignment="1">
      <alignment horizontal="left"/>
    </xf>
    <xf numFmtId="0" fontId="7" fillId="0" borderId="62" xfId="0" applyFont="1" applyFill="1" applyBorder="1"/>
    <xf numFmtId="0" fontId="33" fillId="0" borderId="67" xfId="0" applyFont="1" applyBorder="1" applyAlignment="1">
      <alignment horizontal="center"/>
    </xf>
    <xf numFmtId="0" fontId="2" fillId="0" borderId="48" xfId="0" applyFont="1" applyBorder="1"/>
    <xf numFmtId="0" fontId="2" fillId="0" borderId="65" xfId="0" applyFont="1" applyBorder="1"/>
    <xf numFmtId="0" fontId="14" fillId="0" borderId="4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14" fillId="0" borderId="41" xfId="0" applyFont="1" applyBorder="1" applyAlignment="1">
      <alignment horizontal="center"/>
    </xf>
    <xf numFmtId="2" fontId="19" fillId="0" borderId="58" xfId="0" applyNumberFormat="1" applyFont="1" applyBorder="1" applyAlignment="1">
      <alignment horizontal="center"/>
    </xf>
    <xf numFmtId="0" fontId="63" fillId="0" borderId="3" xfId="0" applyFont="1" applyFill="1" applyBorder="1" applyAlignment="1">
      <alignment horizontal="left"/>
    </xf>
    <xf numFmtId="2" fontId="18" fillId="0" borderId="69" xfId="0" applyNumberFormat="1" applyFont="1" applyBorder="1" applyAlignment="1">
      <alignment horizontal="center"/>
    </xf>
    <xf numFmtId="2" fontId="89" fillId="0" borderId="55" xfId="0" applyNumberFormat="1" applyFont="1" applyFill="1" applyBorder="1" applyAlignment="1">
      <alignment horizontal="center"/>
    </xf>
    <xf numFmtId="0" fontId="61" fillId="0" borderId="16" xfId="0" applyFont="1" applyFill="1" applyBorder="1" applyAlignment="1">
      <alignment horizontal="left"/>
    </xf>
    <xf numFmtId="9" fontId="109" fillId="0" borderId="41" xfId="0" applyNumberFormat="1" applyFont="1" applyFill="1" applyBorder="1" applyAlignment="1">
      <alignment horizontal="center"/>
    </xf>
    <xf numFmtId="0" fontId="14" fillId="0" borderId="57" xfId="0" applyFont="1" applyFill="1" applyBorder="1" applyAlignment="1">
      <alignment horizontal="center"/>
    </xf>
    <xf numFmtId="0" fontId="54" fillId="0" borderId="36" xfId="0" applyFont="1" applyFill="1" applyBorder="1" applyAlignment="1">
      <alignment horizontal="left"/>
    </xf>
    <xf numFmtId="0" fontId="33" fillId="0" borderId="42" xfId="0" applyFont="1" applyFill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49" fontId="17" fillId="0" borderId="20" xfId="0" applyNumberFormat="1" applyFont="1" applyFill="1" applyBorder="1"/>
    <xf numFmtId="49" fontId="17" fillId="0" borderId="43" xfId="0" applyNumberFormat="1" applyFont="1" applyFill="1" applyBorder="1"/>
    <xf numFmtId="0" fontId="0" fillId="0" borderId="29" xfId="0" applyBorder="1" applyAlignment="1">
      <alignment horizontal="left"/>
    </xf>
    <xf numFmtId="0" fontId="17" fillId="0" borderId="53" xfId="0" applyFont="1" applyBorder="1"/>
    <xf numFmtId="0" fontId="33" fillId="0" borderId="56" xfId="0" applyFont="1" applyBorder="1" applyAlignment="1">
      <alignment horizontal="center"/>
    </xf>
    <xf numFmtId="0" fontId="50" fillId="0" borderId="57" xfId="0" applyFont="1" applyFill="1" applyBorder="1" applyAlignment="1">
      <alignment horizontal="left"/>
    </xf>
    <xf numFmtId="166" fontId="61" fillId="0" borderId="0" xfId="0" applyNumberFormat="1" applyFont="1" applyFill="1" applyBorder="1" applyAlignment="1">
      <alignment horizontal="left"/>
    </xf>
    <xf numFmtId="0" fontId="33" fillId="0" borderId="42" xfId="0" applyFont="1" applyBorder="1" applyAlignment="1">
      <alignment horizontal="center"/>
    </xf>
    <xf numFmtId="0" fontId="127" fillId="0" borderId="0" xfId="0" applyFont="1" applyFill="1" applyBorder="1" applyAlignment="1">
      <alignment horizontal="left"/>
    </xf>
    <xf numFmtId="2" fontId="69" fillId="0" borderId="0" xfId="0" applyNumberFormat="1" applyFont="1" applyBorder="1" applyAlignment="1">
      <alignment horizontal="center"/>
    </xf>
    <xf numFmtId="2" fontId="106" fillId="0" borderId="0" xfId="0" applyNumberFormat="1" applyFont="1" applyFill="1" applyBorder="1" applyAlignment="1">
      <alignment horizontal="center"/>
    </xf>
    <xf numFmtId="0" fontId="101" fillId="0" borderId="27" xfId="0" applyFont="1" applyBorder="1" applyAlignment="1">
      <alignment horizontal="center"/>
    </xf>
    <xf numFmtId="0" fontId="14" fillId="0" borderId="43" xfId="0" applyFont="1" applyBorder="1" applyAlignment="1">
      <alignment horizontal="left"/>
    </xf>
    <xf numFmtId="0" fontId="33" fillId="0" borderId="22" xfId="0" applyFont="1" applyBorder="1" applyAlignment="1">
      <alignment horizontal="center"/>
    </xf>
    <xf numFmtId="0" fontId="47" fillId="0" borderId="12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" fillId="0" borderId="45" xfId="0" applyFont="1" applyBorder="1"/>
    <xf numFmtId="0" fontId="22" fillId="0" borderId="63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17" fillId="0" borderId="20" xfId="0" applyFont="1" applyBorder="1"/>
    <xf numFmtId="0" fontId="127" fillId="0" borderId="0" xfId="0" applyFont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33" fillId="0" borderId="65" xfId="0" applyFont="1" applyBorder="1" applyAlignment="1">
      <alignment horizontal="left"/>
    </xf>
    <xf numFmtId="0" fontId="33" fillId="0" borderId="45" xfId="0" applyFont="1" applyBorder="1" applyAlignment="1">
      <alignment horizontal="left"/>
    </xf>
    <xf numFmtId="0" fontId="7" fillId="0" borderId="49" xfId="0" applyFont="1" applyBorder="1"/>
    <xf numFmtId="0" fontId="0" fillId="0" borderId="16" xfId="0" applyBorder="1" applyAlignment="1">
      <alignment horizontal="center"/>
    </xf>
    <xf numFmtId="0" fontId="2" fillId="0" borderId="20" xfId="0" applyFont="1" applyFill="1" applyBorder="1"/>
    <xf numFmtId="0" fontId="45" fillId="0" borderId="0" xfId="0" applyFont="1" applyFill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4" fillId="0" borderId="71" xfId="0" applyFont="1" applyFill="1" applyBorder="1" applyAlignment="1">
      <alignment horizontal="center"/>
    </xf>
    <xf numFmtId="0" fontId="127" fillId="0" borderId="71" xfId="0" applyFont="1" applyFill="1" applyBorder="1" applyAlignment="1">
      <alignment horizontal="center"/>
    </xf>
    <xf numFmtId="0" fontId="127" fillId="0" borderId="52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left"/>
    </xf>
    <xf numFmtId="0" fontId="7" fillId="0" borderId="55" xfId="0" applyFont="1" applyFill="1" applyBorder="1"/>
    <xf numFmtId="0" fontId="61" fillId="0" borderId="4" xfId="0" applyFont="1" applyFill="1" applyBorder="1" applyAlignment="1">
      <alignment horizontal="left"/>
    </xf>
    <xf numFmtId="0" fontId="14" fillId="0" borderId="52" xfId="0" applyFont="1" applyBorder="1" applyAlignment="1">
      <alignment horizontal="center"/>
    </xf>
    <xf numFmtId="0" fontId="127" fillId="0" borderId="52" xfId="0" applyFont="1" applyBorder="1" applyAlignment="1">
      <alignment horizontal="center"/>
    </xf>
    <xf numFmtId="0" fontId="61" fillId="0" borderId="1" xfId="0" applyFont="1" applyFill="1" applyBorder="1" applyAlignment="1">
      <alignment horizontal="left"/>
    </xf>
    <xf numFmtId="0" fontId="14" fillId="0" borderId="52" xfId="0" applyFont="1" applyFill="1" applyBorder="1" applyAlignment="1">
      <alignment horizontal="center"/>
    </xf>
    <xf numFmtId="0" fontId="22" fillId="0" borderId="71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8" fillId="0" borderId="71" xfId="0" applyFont="1" applyFill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27" fillId="0" borderId="71" xfId="0" applyFont="1" applyBorder="1" applyAlignment="1">
      <alignment horizontal="center"/>
    </xf>
    <xf numFmtId="166" fontId="18" fillId="0" borderId="23" xfId="0" applyNumberFormat="1" applyFont="1" applyFill="1" applyBorder="1" applyAlignment="1">
      <alignment horizontal="center"/>
    </xf>
    <xf numFmtId="2" fontId="18" fillId="0" borderId="46" xfId="0" applyNumberFormat="1" applyFont="1" applyFill="1" applyBorder="1" applyAlignment="1">
      <alignment horizontal="center"/>
    </xf>
    <xf numFmtId="2" fontId="18" fillId="0" borderId="51" xfId="0" applyNumberFormat="1" applyFont="1" applyBorder="1" applyAlignment="1">
      <alignment horizontal="center"/>
    </xf>
    <xf numFmtId="2" fontId="17" fillId="0" borderId="53" xfId="0" applyNumberFormat="1" applyFont="1" applyBorder="1" applyAlignment="1">
      <alignment horizontal="center"/>
    </xf>
    <xf numFmtId="2" fontId="17" fillId="0" borderId="63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49" fontId="14" fillId="0" borderId="71" xfId="0" applyNumberFormat="1" applyFont="1" applyBorder="1" applyAlignment="1">
      <alignment horizontal="center"/>
    </xf>
    <xf numFmtId="0" fontId="129" fillId="0" borderId="71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48" fillId="0" borderId="20" xfId="0" applyFont="1" applyFill="1" applyBorder="1" applyAlignment="1">
      <alignment horizontal="left"/>
    </xf>
    <xf numFmtId="0" fontId="8" fillId="0" borderId="43" xfId="0" applyFont="1" applyBorder="1" applyAlignment="1">
      <alignment horizontal="right"/>
    </xf>
    <xf numFmtId="0" fontId="47" fillId="0" borderId="1" xfId="0" applyFont="1" applyFill="1" applyBorder="1" applyAlignment="1">
      <alignment horizontal="left"/>
    </xf>
    <xf numFmtId="0" fontId="98" fillId="0" borderId="0" xfId="0" applyFont="1" applyFill="1" applyBorder="1"/>
    <xf numFmtId="0" fontId="0" fillId="0" borderId="0" xfId="0" applyFont="1" applyFill="1" applyBorder="1" applyAlignment="1"/>
    <xf numFmtId="0" fontId="88" fillId="0" borderId="0" xfId="0" applyFont="1" applyFill="1" applyBorder="1"/>
    <xf numFmtId="49" fontId="14" fillId="0" borderId="52" xfId="0" applyNumberFormat="1" applyFont="1" applyBorder="1" applyAlignment="1">
      <alignment horizontal="center"/>
    </xf>
    <xf numFmtId="0" fontId="55" fillId="0" borderId="71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7" fillId="0" borderId="48" xfId="0" applyFont="1" applyBorder="1"/>
    <xf numFmtId="0" fontId="7" fillId="0" borderId="48" xfId="0" applyFont="1" applyFill="1" applyBorder="1"/>
    <xf numFmtId="0" fontId="17" fillId="0" borderId="21" xfId="0" applyFont="1" applyBorder="1" applyAlignment="1">
      <alignment horizontal="center"/>
    </xf>
    <xf numFmtId="164" fontId="134" fillId="0" borderId="45" xfId="0" applyNumberFormat="1" applyFont="1" applyFill="1" applyBorder="1" applyAlignment="1">
      <alignment horizontal="left"/>
    </xf>
    <xf numFmtId="0" fontId="140" fillId="0" borderId="46" xfId="0" applyFont="1" applyFill="1" applyBorder="1" applyAlignment="1">
      <alignment horizontal="center"/>
    </xf>
    <xf numFmtId="0" fontId="46" fillId="0" borderId="57" xfId="0" applyFont="1" applyFill="1" applyBorder="1" applyAlignment="1">
      <alignment horizontal="left"/>
    </xf>
    <xf numFmtId="0" fontId="46" fillId="0" borderId="57" xfId="0" applyFont="1" applyBorder="1" applyAlignment="1">
      <alignment horizontal="left"/>
    </xf>
    <xf numFmtId="0" fontId="0" fillId="0" borderId="71" xfId="0" applyBorder="1"/>
    <xf numFmtId="0" fontId="64" fillId="0" borderId="0" xfId="0" applyFont="1" applyFill="1" applyAlignment="1">
      <alignment horizontal="left"/>
    </xf>
    <xf numFmtId="1" fontId="61" fillId="0" borderId="3" xfId="0" applyNumberFormat="1" applyFont="1" applyFill="1" applyBorder="1" applyAlignment="1">
      <alignment horizontal="left"/>
    </xf>
    <xf numFmtId="0" fontId="33" fillId="0" borderId="38" xfId="0" applyFont="1" applyBorder="1" applyAlignment="1">
      <alignment horizontal="center"/>
    </xf>
    <xf numFmtId="0" fontId="68" fillId="0" borderId="71" xfId="0" applyFont="1" applyBorder="1" applyAlignment="1">
      <alignment horizontal="center"/>
    </xf>
    <xf numFmtId="166" fontId="141" fillId="0" borderId="0" xfId="0" applyNumberFormat="1" applyFont="1" applyFill="1" applyBorder="1"/>
    <xf numFmtId="0" fontId="108" fillId="0" borderId="0" xfId="0" applyFont="1" applyFill="1" applyBorder="1" applyAlignment="1">
      <alignment horizontal="left"/>
    </xf>
    <xf numFmtId="2" fontId="17" fillId="0" borderId="63" xfId="0" applyNumberFormat="1" applyFont="1" applyFill="1" applyBorder="1" applyAlignment="1">
      <alignment horizontal="center"/>
    </xf>
    <xf numFmtId="0" fontId="140" fillId="0" borderId="41" xfId="0" applyFont="1" applyFill="1" applyBorder="1" applyAlignment="1">
      <alignment horizontal="center"/>
    </xf>
    <xf numFmtId="0" fontId="144" fillId="0" borderId="21" xfId="0" applyFont="1" applyBorder="1" applyAlignment="1">
      <alignment horizontal="center"/>
    </xf>
    <xf numFmtId="2" fontId="18" fillId="0" borderId="67" xfId="0" applyNumberFormat="1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167" fontId="135" fillId="0" borderId="0" xfId="0" applyNumberFormat="1" applyFont="1" applyFill="1" applyBorder="1" applyAlignment="1">
      <alignment horizontal="center"/>
    </xf>
    <xf numFmtId="168" fontId="141" fillId="0" borderId="0" xfId="0" applyNumberFormat="1" applyFont="1" applyFill="1" applyBorder="1"/>
    <xf numFmtId="166" fontId="136" fillId="0" borderId="0" xfId="0" applyNumberFormat="1" applyFont="1" applyFill="1" applyAlignment="1">
      <alignment horizontal="left"/>
    </xf>
    <xf numFmtId="167" fontId="79" fillId="0" borderId="0" xfId="0" applyNumberFormat="1" applyFont="1" applyFill="1" applyBorder="1" applyAlignment="1">
      <alignment horizontal="center" vertical="center"/>
    </xf>
    <xf numFmtId="168" fontId="14" fillId="0" borderId="0" xfId="0" applyNumberFormat="1" applyFont="1" applyFill="1" applyBorder="1" applyAlignment="1">
      <alignment horizontal="center"/>
    </xf>
    <xf numFmtId="167" fontId="29" fillId="0" borderId="0" xfId="0" applyNumberFormat="1" applyFont="1" applyFill="1" applyAlignment="1">
      <alignment horizontal="left"/>
    </xf>
    <xf numFmtId="0" fontId="29" fillId="0" borderId="0" xfId="0" applyFont="1" applyAlignment="1">
      <alignment horizontal="left"/>
    </xf>
    <xf numFmtId="166" fontId="102" fillId="0" borderId="0" xfId="0" applyNumberFormat="1" applyFont="1" applyAlignment="1">
      <alignment horizontal="left"/>
    </xf>
    <xf numFmtId="166" fontId="24" fillId="0" borderId="0" xfId="0" applyNumberFormat="1" applyFont="1" applyAlignment="1">
      <alignment horizontal="left"/>
    </xf>
    <xf numFmtId="0" fontId="7" fillId="0" borderId="56" xfId="0" applyFont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25" xfId="0" applyFont="1" applyBorder="1"/>
    <xf numFmtId="0" fontId="7" fillId="0" borderId="64" xfId="0" applyFont="1" applyBorder="1" applyAlignment="1">
      <alignment horizontal="center"/>
    </xf>
    <xf numFmtId="0" fontId="70" fillId="0" borderId="55" xfId="0" applyFont="1" applyFill="1" applyBorder="1"/>
    <xf numFmtId="0" fontId="7" fillId="0" borderId="55" xfId="0" applyFont="1" applyBorder="1"/>
    <xf numFmtId="0" fontId="7" fillId="0" borderId="25" xfId="0" applyFont="1" applyFill="1" applyBorder="1"/>
    <xf numFmtId="0" fontId="33" fillId="0" borderId="63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5" xfId="0" applyFont="1" applyFill="1" applyBorder="1"/>
    <xf numFmtId="0" fontId="145" fillId="0" borderId="66" xfId="0" applyFont="1" applyBorder="1" applyAlignment="1">
      <alignment horizontal="left"/>
    </xf>
    <xf numFmtId="0" fontId="54" fillId="0" borderId="0" xfId="0" applyFont="1" applyAlignment="1">
      <alignment horizontal="left" vertical="center"/>
    </xf>
    <xf numFmtId="0" fontId="71" fillId="0" borderId="65" xfId="0" applyFont="1" applyFill="1" applyBorder="1"/>
    <xf numFmtId="0" fontId="71" fillId="0" borderId="48" xfId="0" applyFont="1" applyFill="1" applyBorder="1"/>
    <xf numFmtId="2" fontId="17" fillId="0" borderId="53" xfId="0" applyNumberFormat="1" applyFont="1" applyFill="1" applyBorder="1" applyAlignment="1">
      <alignment horizontal="center"/>
    </xf>
    <xf numFmtId="0" fontId="2" fillId="0" borderId="58" xfId="0" applyFont="1" applyBorder="1" applyAlignment="1">
      <alignment horizontal="center"/>
    </xf>
    <xf numFmtId="167" fontId="47" fillId="0" borderId="0" xfId="0" applyNumberFormat="1" applyFont="1" applyFill="1" applyBorder="1" applyAlignment="1">
      <alignment horizontal="center"/>
    </xf>
    <xf numFmtId="0" fontId="137" fillId="0" borderId="0" xfId="0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2" fontId="17" fillId="0" borderId="43" xfId="0" applyNumberFormat="1" applyFont="1" applyBorder="1" applyAlignment="1">
      <alignment horizontal="center"/>
    </xf>
    <xf numFmtId="167" fontId="54" fillId="0" borderId="0" xfId="0" applyNumberFormat="1" applyFont="1" applyFill="1" applyAlignment="1">
      <alignment horizontal="left"/>
    </xf>
    <xf numFmtId="0" fontId="70" fillId="0" borderId="0" xfId="0" applyFont="1" applyFill="1" applyBorder="1"/>
    <xf numFmtId="0" fontId="33" fillId="0" borderId="0" xfId="0" applyFont="1" applyFill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8" fontId="0" fillId="0" borderId="0" xfId="0" applyNumberFormat="1" applyFill="1" applyBorder="1" applyAlignment="1">
      <alignment horizontal="right"/>
    </xf>
    <xf numFmtId="0" fontId="14" fillId="0" borderId="31" xfId="0" applyFont="1" applyFill="1" applyBorder="1" applyAlignment="1">
      <alignment horizontal="center"/>
    </xf>
    <xf numFmtId="0" fontId="145" fillId="0" borderId="0" xfId="0" applyFont="1" applyFill="1" applyBorder="1" applyAlignment="1">
      <alignment horizontal="left"/>
    </xf>
    <xf numFmtId="170" fontId="0" fillId="0" borderId="0" xfId="0" applyNumberFormat="1" applyFill="1" applyBorder="1" applyAlignment="1">
      <alignment horizontal="right"/>
    </xf>
    <xf numFmtId="2" fontId="17" fillId="0" borderId="40" xfId="0" applyNumberFormat="1" applyFont="1" applyBorder="1" applyAlignment="1">
      <alignment horizontal="center"/>
    </xf>
    <xf numFmtId="2" fontId="18" fillId="0" borderId="64" xfId="0" applyNumberFormat="1" applyFont="1" applyFill="1" applyBorder="1" applyAlignment="1">
      <alignment horizontal="center"/>
    </xf>
    <xf numFmtId="0" fontId="2" fillId="0" borderId="33" xfId="0" applyFont="1" applyFill="1" applyBorder="1"/>
    <xf numFmtId="0" fontId="54" fillId="0" borderId="52" xfId="0" applyFont="1" applyFill="1" applyBorder="1" applyAlignment="1">
      <alignment horizontal="center"/>
    </xf>
    <xf numFmtId="0" fontId="46" fillId="0" borderId="0" xfId="0" applyFont="1"/>
    <xf numFmtId="0" fontId="47" fillId="0" borderId="0" xfId="0" applyFont="1" applyAlignment="1">
      <alignment horizontal="left"/>
    </xf>
    <xf numFmtId="0" fontId="147" fillId="0" borderId="0" xfId="0" applyFont="1" applyAlignment="1">
      <alignment horizontal="left"/>
    </xf>
    <xf numFmtId="0" fontId="81" fillId="0" borderId="0" xfId="0" applyFont="1"/>
    <xf numFmtId="0" fontId="81" fillId="0" borderId="0" xfId="0" applyFont="1" applyAlignment="1">
      <alignment horizontal="left"/>
    </xf>
    <xf numFmtId="0" fontId="10" fillId="0" borderId="22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9" fillId="0" borderId="28" xfId="0" applyFont="1" applyBorder="1" applyAlignment="1">
      <alignment horizontal="right"/>
    </xf>
    <xf numFmtId="0" fontId="39" fillId="0" borderId="11" xfId="0" applyFont="1" applyBorder="1" applyAlignment="1">
      <alignment horizontal="right"/>
    </xf>
    <xf numFmtId="165" fontId="38" fillId="0" borderId="30" xfId="0" applyNumberFormat="1" applyFont="1" applyBorder="1" applyAlignment="1">
      <alignment horizontal="center"/>
    </xf>
    <xf numFmtId="0" fontId="39" fillId="0" borderId="12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0" fontId="39" fillId="0" borderId="36" xfId="0" applyFont="1" applyBorder="1" applyAlignment="1">
      <alignment horizontal="right"/>
    </xf>
    <xf numFmtId="0" fontId="39" fillId="0" borderId="69" xfId="0" applyFont="1" applyBorder="1" applyAlignment="1">
      <alignment horizontal="right"/>
    </xf>
    <xf numFmtId="2" fontId="40" fillId="0" borderId="44" xfId="0" applyNumberFormat="1" applyFont="1" applyFill="1" applyBorder="1" applyAlignment="1">
      <alignment horizontal="center"/>
    </xf>
    <xf numFmtId="2" fontId="36" fillId="0" borderId="16" xfId="0" applyNumberFormat="1" applyFont="1" applyBorder="1"/>
    <xf numFmtId="0" fontId="33" fillId="0" borderId="12" xfId="0" applyFont="1" applyBorder="1" applyAlignment="1">
      <alignment horizontal="center"/>
    </xf>
    <xf numFmtId="9" fontId="36" fillId="0" borderId="16" xfId="0" applyNumberFormat="1" applyFont="1" applyBorder="1" applyAlignment="1">
      <alignment horizontal="center"/>
    </xf>
    <xf numFmtId="0" fontId="0" fillId="0" borderId="7" xfId="0" applyFill="1" applyBorder="1"/>
    <xf numFmtId="0" fontId="0" fillId="0" borderId="8" xfId="0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69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2" fontId="132" fillId="0" borderId="64" xfId="0" applyNumberFormat="1" applyFont="1" applyFill="1" applyBorder="1" applyAlignment="1">
      <alignment horizontal="center"/>
    </xf>
    <xf numFmtId="2" fontId="17" fillId="0" borderId="45" xfId="0" applyNumberFormat="1" applyFont="1" applyBorder="1" applyAlignment="1">
      <alignment horizontal="center"/>
    </xf>
    <xf numFmtId="2" fontId="18" fillId="0" borderId="42" xfId="0" applyNumberFormat="1" applyFont="1" applyBorder="1" applyAlignment="1">
      <alignment horizontal="center"/>
    </xf>
    <xf numFmtId="0" fontId="68" fillId="0" borderId="0" xfId="0" applyFont="1" applyFill="1" applyBorder="1" applyAlignment="1">
      <alignment horizontal="center"/>
    </xf>
    <xf numFmtId="2" fontId="14" fillId="0" borderId="33" xfId="0" applyNumberFormat="1" applyFont="1" applyBorder="1" applyAlignment="1">
      <alignment horizontal="center"/>
    </xf>
    <xf numFmtId="1" fontId="38" fillId="0" borderId="3" xfId="0" applyNumberFormat="1" applyFont="1" applyBorder="1" applyAlignment="1">
      <alignment horizontal="center"/>
    </xf>
    <xf numFmtId="167" fontId="7" fillId="0" borderId="0" xfId="0" applyNumberFormat="1" applyFont="1" applyFill="1" applyBorder="1"/>
    <xf numFmtId="169" fontId="7" fillId="0" borderId="0" xfId="0" applyNumberFormat="1" applyFont="1" applyFill="1" applyBorder="1"/>
    <xf numFmtId="168" fontId="7" fillId="0" borderId="0" xfId="0" applyNumberFormat="1" applyFont="1" applyFill="1" applyBorder="1"/>
    <xf numFmtId="0" fontId="64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2" fillId="0" borderId="45" xfId="0" applyFont="1" applyFill="1" applyBorder="1"/>
    <xf numFmtId="2" fontId="138" fillId="0" borderId="0" xfId="0" applyNumberFormat="1" applyFont="1" applyFill="1" applyBorder="1" applyAlignment="1">
      <alignment horizontal="left"/>
    </xf>
    <xf numFmtId="0" fontId="71" fillId="0" borderId="45" xfId="0" applyFont="1" applyFill="1" applyBorder="1"/>
    <xf numFmtId="0" fontId="5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6" xfId="0" applyBorder="1"/>
    <xf numFmtId="0" fontId="22" fillId="0" borderId="31" xfId="0" applyFont="1" applyFill="1" applyBorder="1" applyAlignment="1">
      <alignment horizontal="center"/>
    </xf>
    <xf numFmtId="0" fontId="0" fillId="0" borderId="57" xfId="0" applyBorder="1"/>
    <xf numFmtId="0" fontId="33" fillId="0" borderId="64" xfId="0" applyFont="1" applyBorder="1" applyAlignment="1">
      <alignment horizontal="center"/>
    </xf>
    <xf numFmtId="0" fontId="0" fillId="0" borderId="4" xfId="0" applyBorder="1"/>
    <xf numFmtId="0" fontId="14" fillId="0" borderId="62" xfId="0" applyFont="1" applyFill="1" applyBorder="1"/>
    <xf numFmtId="0" fontId="0" fillId="4" borderId="26" xfId="0" applyFill="1" applyBorder="1"/>
    <xf numFmtId="0" fontId="139" fillId="0" borderId="0" xfId="0" applyFont="1" applyBorder="1"/>
    <xf numFmtId="0" fontId="0" fillId="0" borderId="41" xfId="0" applyBorder="1"/>
    <xf numFmtId="0" fontId="64" fillId="0" borderId="0" xfId="0" applyFont="1" applyBorder="1" applyAlignment="1">
      <alignment horizontal="left"/>
    </xf>
    <xf numFmtId="166" fontId="2" fillId="0" borderId="0" xfId="0" applyNumberFormat="1" applyFont="1" applyFill="1" applyBorder="1"/>
    <xf numFmtId="0" fontId="54" fillId="0" borderId="0" xfId="0" applyFont="1" applyBorder="1" applyAlignment="1">
      <alignment horizontal="left"/>
    </xf>
    <xf numFmtId="0" fontId="33" fillId="0" borderId="65" xfId="0" applyFont="1" applyFill="1" applyBorder="1" applyAlignment="1">
      <alignment horizontal="left"/>
    </xf>
    <xf numFmtId="0" fontId="33" fillId="0" borderId="45" xfId="0" applyFont="1" applyFill="1" applyBorder="1" applyAlignment="1">
      <alignment horizontal="left"/>
    </xf>
    <xf numFmtId="0" fontId="33" fillId="0" borderId="48" xfId="0" applyFont="1" applyFill="1" applyBorder="1" applyAlignment="1">
      <alignment horizontal="left"/>
    </xf>
    <xf numFmtId="0" fontId="47" fillId="0" borderId="15" xfId="0" applyFont="1" applyFill="1" applyBorder="1" applyAlignment="1">
      <alignment horizontal="center"/>
    </xf>
    <xf numFmtId="0" fontId="70" fillId="0" borderId="48" xfId="0" applyFont="1" applyFill="1" applyBorder="1"/>
    <xf numFmtId="0" fontId="33" fillId="0" borderId="53" xfId="0" applyFont="1" applyBorder="1" applyAlignment="1">
      <alignment horizontal="left"/>
    </xf>
    <xf numFmtId="0" fontId="33" fillId="0" borderId="43" xfId="0" applyFont="1" applyFill="1" applyBorder="1" applyAlignment="1">
      <alignment horizontal="left"/>
    </xf>
    <xf numFmtId="0" fontId="22" fillId="0" borderId="46" xfId="0" applyFont="1" applyBorder="1" applyAlignment="1">
      <alignment horizontal="center"/>
    </xf>
    <xf numFmtId="0" fontId="47" fillId="0" borderId="17" xfId="0" applyFont="1" applyFill="1" applyBorder="1" applyAlignment="1">
      <alignment horizontal="center"/>
    </xf>
    <xf numFmtId="0" fontId="100" fillId="0" borderId="27" xfId="0" applyFont="1" applyFill="1" applyBorder="1" applyAlignment="1">
      <alignment horizontal="center"/>
    </xf>
    <xf numFmtId="0" fontId="47" fillId="4" borderId="13" xfId="0" applyFont="1" applyFill="1" applyBorder="1"/>
    <xf numFmtId="0" fontId="33" fillId="0" borderId="28" xfId="0" applyFont="1" applyBorder="1"/>
    <xf numFmtId="0" fontId="131" fillId="0" borderId="65" xfId="0" applyFont="1" applyBorder="1" applyAlignment="1">
      <alignment horizontal="left"/>
    </xf>
    <xf numFmtId="0" fontId="22" fillId="0" borderId="67" xfId="0" applyFont="1" applyBorder="1" applyAlignment="1">
      <alignment horizontal="center"/>
    </xf>
    <xf numFmtId="0" fontId="131" fillId="0" borderId="45" xfId="0" applyFont="1" applyBorder="1" applyAlignment="1">
      <alignment horizontal="left"/>
    </xf>
    <xf numFmtId="0" fontId="131" fillId="0" borderId="40" xfId="0" applyFont="1" applyBorder="1" applyAlignment="1">
      <alignment horizontal="left"/>
    </xf>
    <xf numFmtId="0" fontId="134" fillId="0" borderId="43" xfId="0" applyFont="1" applyBorder="1" applyAlignment="1">
      <alignment horizontal="left"/>
    </xf>
    <xf numFmtId="0" fontId="140" fillId="0" borderId="42" xfId="0" applyFont="1" applyBorder="1" applyAlignment="1">
      <alignment horizontal="center"/>
    </xf>
    <xf numFmtId="1" fontId="99" fillId="0" borderId="38" xfId="0" applyNumberFormat="1" applyFont="1" applyBorder="1" applyAlignment="1">
      <alignment horizontal="center"/>
    </xf>
    <xf numFmtId="0" fontId="33" fillId="0" borderId="68" xfId="0" applyFont="1" applyBorder="1" applyAlignment="1">
      <alignment horizontal="left"/>
    </xf>
    <xf numFmtId="0" fontId="33" fillId="0" borderId="8" xfId="0" applyFont="1" applyBorder="1"/>
    <xf numFmtId="0" fontId="2" fillId="0" borderId="25" xfId="0" applyFont="1" applyBorder="1"/>
    <xf numFmtId="1" fontId="99" fillId="0" borderId="71" xfId="0" applyNumberFormat="1" applyFont="1" applyFill="1" applyBorder="1" applyAlignment="1">
      <alignment horizontal="center"/>
    </xf>
    <xf numFmtId="0" fontId="63" fillId="0" borderId="41" xfId="0" applyFont="1" applyFill="1" applyBorder="1" applyAlignment="1">
      <alignment horizontal="left"/>
    </xf>
    <xf numFmtId="2" fontId="35" fillId="0" borderId="33" xfId="0" applyNumberFormat="1" applyFont="1" applyFill="1" applyBorder="1" applyAlignment="1">
      <alignment horizontal="center" vertical="center"/>
    </xf>
    <xf numFmtId="2" fontId="35" fillId="0" borderId="36" xfId="0" applyNumberFormat="1" applyFont="1" applyFill="1" applyBorder="1" applyAlignment="1">
      <alignment horizontal="center" vertical="center"/>
    </xf>
    <xf numFmtId="0" fontId="22" fillId="0" borderId="52" xfId="0" applyFont="1" applyBorder="1" applyAlignment="1">
      <alignment horizontal="center"/>
    </xf>
    <xf numFmtId="166" fontId="18" fillId="0" borderId="23" xfId="0" applyNumberFormat="1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70" fillId="0" borderId="45" xfId="0" applyFont="1" applyBorder="1"/>
    <xf numFmtId="164" fontId="134" fillId="0" borderId="40" xfId="0" applyNumberFormat="1" applyFont="1" applyFill="1" applyBorder="1" applyAlignment="1">
      <alignment horizontal="left"/>
    </xf>
    <xf numFmtId="1" fontId="140" fillId="0" borderId="41" xfId="0" applyNumberFormat="1" applyFont="1" applyFill="1" applyBorder="1" applyAlignment="1">
      <alignment horizontal="center"/>
    </xf>
    <xf numFmtId="49" fontId="140" fillId="0" borderId="40" xfId="0" applyNumberFormat="1" applyFont="1" applyFill="1" applyBorder="1"/>
    <xf numFmtId="0" fontId="22" fillId="0" borderId="46" xfId="0" applyFont="1" applyFill="1" applyBorder="1" applyAlignment="1">
      <alignment horizontal="center"/>
    </xf>
    <xf numFmtId="0" fontId="22" fillId="0" borderId="16" xfId="0" applyFont="1" applyBorder="1" applyAlignment="1">
      <alignment horizontal="center"/>
    </xf>
    <xf numFmtId="1" fontId="22" fillId="0" borderId="22" xfId="0" applyNumberFormat="1" applyFont="1" applyBorder="1" applyAlignment="1">
      <alignment horizontal="center"/>
    </xf>
    <xf numFmtId="1" fontId="22" fillId="0" borderId="46" xfId="0" applyNumberFormat="1" applyFont="1" applyBorder="1" applyAlignment="1">
      <alignment horizontal="center"/>
    </xf>
    <xf numFmtId="1" fontId="22" fillId="0" borderId="57" xfId="0" applyNumberFormat="1" applyFont="1" applyBorder="1" applyAlignment="1">
      <alignment horizontal="center"/>
    </xf>
    <xf numFmtId="0" fontId="33" fillId="0" borderId="56" xfId="0" applyFont="1" applyFill="1" applyBorder="1" applyAlignment="1">
      <alignment horizontal="center"/>
    </xf>
    <xf numFmtId="164" fontId="14" fillId="0" borderId="45" xfId="0" applyNumberFormat="1" applyFont="1" applyFill="1" applyBorder="1" applyAlignment="1">
      <alignment horizontal="left"/>
    </xf>
    <xf numFmtId="0" fontId="0" fillId="0" borderId="22" xfId="0" applyFill="1" applyBorder="1" applyAlignment="1">
      <alignment horizontal="center"/>
    </xf>
    <xf numFmtId="0" fontId="50" fillId="0" borderId="51" xfId="0" applyFont="1" applyBorder="1" applyAlignment="1">
      <alignment horizontal="left"/>
    </xf>
    <xf numFmtId="0" fontId="33" fillId="0" borderId="51" xfId="0" applyFont="1" applyBorder="1" applyAlignment="1">
      <alignment horizontal="center"/>
    </xf>
    <xf numFmtId="0" fontId="48" fillId="0" borderId="51" xfId="0" applyFont="1" applyFill="1" applyBorder="1" applyAlignment="1">
      <alignment horizontal="left"/>
    </xf>
    <xf numFmtId="0" fontId="47" fillId="0" borderId="15" xfId="0" applyFont="1" applyBorder="1"/>
    <xf numFmtId="1" fontId="99" fillId="0" borderId="52" xfId="0" applyNumberFormat="1" applyFont="1" applyFill="1" applyBorder="1" applyAlignment="1">
      <alignment horizontal="center"/>
    </xf>
    <xf numFmtId="1" fontId="36" fillId="0" borderId="40" xfId="0" applyNumberFormat="1" applyFont="1" applyFill="1" applyBorder="1" applyAlignment="1">
      <alignment horizontal="center"/>
    </xf>
    <xf numFmtId="0" fontId="0" fillId="0" borderId="27" xfId="0" applyFill="1" applyBorder="1" applyAlignment="1">
      <alignment horizontal="left"/>
    </xf>
    <xf numFmtId="0" fontId="0" fillId="0" borderId="71" xfId="0" applyFill="1" applyBorder="1" applyAlignment="1">
      <alignment horizontal="center"/>
    </xf>
    <xf numFmtId="0" fontId="127" fillId="0" borderId="21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5" fillId="0" borderId="48" xfId="0" applyFont="1" applyFill="1" applyBorder="1" applyAlignment="1">
      <alignment horizontal="left"/>
    </xf>
    <xf numFmtId="0" fontId="33" fillId="0" borderId="64" xfId="0" applyFont="1" applyFill="1" applyBorder="1" applyAlignment="1">
      <alignment horizontal="center"/>
    </xf>
    <xf numFmtId="0" fontId="17" fillId="0" borderId="71" xfId="0" applyFont="1" applyFill="1" applyBorder="1" applyAlignment="1">
      <alignment horizontal="center"/>
    </xf>
    <xf numFmtId="167" fontId="21" fillId="0" borderId="0" xfId="0" applyNumberFormat="1" applyFont="1" applyFill="1" applyBorder="1" applyAlignment="1">
      <alignment horizontal="center"/>
    </xf>
    <xf numFmtId="0" fontId="14" fillId="0" borderId="43" xfId="0" applyFont="1" applyFill="1" applyBorder="1" applyAlignment="1">
      <alignment horizontal="left"/>
    </xf>
    <xf numFmtId="0" fontId="33" fillId="0" borderId="40" xfId="0" applyFont="1" applyFill="1" applyBorder="1" applyAlignment="1">
      <alignment horizontal="left"/>
    </xf>
    <xf numFmtId="0" fontId="140" fillId="0" borderId="46" xfId="0" applyFont="1" applyBorder="1" applyAlignment="1">
      <alignment horizontal="center"/>
    </xf>
    <xf numFmtId="0" fontId="33" fillId="0" borderId="46" xfId="0" applyFont="1" applyBorder="1" applyAlignment="1">
      <alignment horizontal="center"/>
    </xf>
    <xf numFmtId="0" fontId="33" fillId="0" borderId="49" xfId="0" applyFont="1" applyFill="1" applyBorder="1" applyAlignment="1">
      <alignment horizontal="left"/>
    </xf>
    <xf numFmtId="0" fontId="50" fillId="0" borderId="64" xfId="0" applyFont="1" applyFill="1" applyBorder="1" applyAlignment="1">
      <alignment horizontal="left"/>
    </xf>
    <xf numFmtId="0" fontId="63" fillId="0" borderId="64" xfId="0" applyFont="1" applyBorder="1" applyAlignment="1">
      <alignment horizontal="left"/>
    </xf>
    <xf numFmtId="0" fontId="47" fillId="0" borderId="20" xfId="0" applyFont="1" applyBorder="1" applyAlignment="1">
      <alignment horizontal="center"/>
    </xf>
    <xf numFmtId="2" fontId="16" fillId="0" borderId="20" xfId="0" applyNumberFormat="1" applyFont="1" applyBorder="1" applyAlignment="1">
      <alignment horizontal="center" vertical="center" wrapText="1"/>
    </xf>
    <xf numFmtId="0" fontId="7" fillId="0" borderId="49" xfId="0" applyFont="1" applyFill="1" applyBorder="1"/>
    <xf numFmtId="0" fontId="127" fillId="0" borderId="41" xfId="0" applyFont="1" applyBorder="1" applyAlignment="1">
      <alignment horizontal="center"/>
    </xf>
    <xf numFmtId="0" fontId="0" fillId="0" borderId="71" xfId="0" applyBorder="1" applyAlignment="1">
      <alignment horizontal="left"/>
    </xf>
    <xf numFmtId="1" fontId="36" fillId="0" borderId="38" xfId="0" applyNumberFormat="1" applyFont="1" applyBorder="1" applyAlignment="1">
      <alignment horizontal="center"/>
    </xf>
    <xf numFmtId="0" fontId="48" fillId="0" borderId="20" xfId="0" applyFont="1" applyBorder="1" applyAlignment="1">
      <alignment horizontal="left"/>
    </xf>
    <xf numFmtId="2" fontId="48" fillId="0" borderId="20" xfId="0" applyNumberFormat="1" applyFont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164" fontId="134" fillId="0" borderId="60" xfId="0" applyNumberFormat="1" applyFont="1" applyFill="1" applyBorder="1" applyAlignment="1">
      <alignment horizontal="left"/>
    </xf>
    <xf numFmtId="164" fontId="14" fillId="0" borderId="47" xfId="0" applyNumberFormat="1" applyFont="1" applyFill="1" applyBorder="1" applyAlignment="1">
      <alignment horizontal="left"/>
    </xf>
    <xf numFmtId="0" fontId="22" fillId="0" borderId="39" xfId="0" applyFont="1" applyFill="1" applyBorder="1" applyAlignment="1">
      <alignment horizontal="center"/>
    </xf>
    <xf numFmtId="0" fontId="47" fillId="0" borderId="51" xfId="0" applyFont="1" applyFill="1" applyBorder="1" applyAlignment="1">
      <alignment horizontal="left"/>
    </xf>
    <xf numFmtId="0" fontId="33" fillId="0" borderId="33" xfId="0" applyFont="1" applyBorder="1" applyAlignment="1">
      <alignment horizontal="left"/>
    </xf>
    <xf numFmtId="0" fontId="7" fillId="0" borderId="33" xfId="0" applyFont="1" applyFill="1" applyBorder="1"/>
    <xf numFmtId="0" fontId="17" fillId="0" borderId="56" xfId="0" applyFont="1" applyBorder="1" applyAlignment="1">
      <alignment horizontal="center"/>
    </xf>
    <xf numFmtId="49" fontId="17" fillId="0" borderId="71" xfId="0" applyNumberFormat="1" applyFont="1" applyBorder="1" applyAlignment="1">
      <alignment horizontal="center"/>
    </xf>
    <xf numFmtId="0" fontId="134" fillId="0" borderId="20" xfId="0" applyFont="1" applyBorder="1" applyAlignment="1">
      <alignment horizontal="left"/>
    </xf>
    <xf numFmtId="0" fontId="2" fillId="0" borderId="60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2" fillId="0" borderId="69" xfId="0" applyFont="1" applyBorder="1" applyAlignment="1">
      <alignment horizontal="center"/>
    </xf>
    <xf numFmtId="0" fontId="107" fillId="0" borderId="53" xfId="0" applyFont="1" applyFill="1" applyBorder="1" applyAlignment="1">
      <alignment horizontal="left"/>
    </xf>
    <xf numFmtId="0" fontId="50" fillId="0" borderId="41" xfId="0" applyFont="1" applyBorder="1" applyAlignment="1">
      <alignment horizontal="left"/>
    </xf>
    <xf numFmtId="0" fontId="22" fillId="0" borderId="57" xfId="0" applyFont="1" applyBorder="1" applyAlignment="1">
      <alignment horizontal="center"/>
    </xf>
    <xf numFmtId="0" fontId="48" fillId="0" borderId="40" xfId="0" applyFont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33" fillId="0" borderId="52" xfId="0" applyFont="1" applyFill="1" applyBorder="1" applyAlignment="1">
      <alignment horizontal="center"/>
    </xf>
    <xf numFmtId="49" fontId="14" fillId="0" borderId="71" xfId="0" applyNumberFormat="1" applyFont="1" applyFill="1" applyBorder="1" applyAlignment="1">
      <alignment horizontal="center"/>
    </xf>
    <xf numFmtId="0" fontId="105" fillId="0" borderId="2" xfId="0" applyFont="1" applyFill="1" applyBorder="1" applyAlignment="1">
      <alignment horizontal="left"/>
    </xf>
    <xf numFmtId="164" fontId="55" fillId="0" borderId="40" xfId="0" applyNumberFormat="1" applyFont="1" applyFill="1" applyBorder="1" applyAlignment="1">
      <alignment horizontal="left"/>
    </xf>
    <xf numFmtId="164" fontId="55" fillId="0" borderId="48" xfId="0" applyNumberFormat="1" applyFont="1" applyFill="1" applyBorder="1" applyAlignment="1">
      <alignment horizontal="left"/>
    </xf>
    <xf numFmtId="164" fontId="134" fillId="0" borderId="43" xfId="0" applyNumberFormat="1" applyFont="1" applyFill="1" applyBorder="1" applyAlignment="1">
      <alignment horizontal="left"/>
    </xf>
    <xf numFmtId="0" fontId="14" fillId="0" borderId="45" xfId="0" applyFont="1" applyFill="1" applyBorder="1" applyAlignment="1">
      <alignment horizontal="left"/>
    </xf>
    <xf numFmtId="0" fontId="48" fillId="0" borderId="41" xfId="0" applyFont="1" applyBorder="1" applyAlignment="1">
      <alignment horizontal="left"/>
    </xf>
    <xf numFmtId="0" fontId="2" fillId="0" borderId="46" xfId="0" applyFont="1" applyFill="1" applyBorder="1" applyAlignment="1">
      <alignment horizontal="center"/>
    </xf>
    <xf numFmtId="0" fontId="0" fillId="0" borderId="27" xfId="0" applyBorder="1" applyAlignment="1">
      <alignment horizontal="left"/>
    </xf>
    <xf numFmtId="1" fontId="99" fillId="0" borderId="40" xfId="0" applyNumberFormat="1" applyFont="1" applyBorder="1" applyAlignment="1">
      <alignment horizontal="center"/>
    </xf>
    <xf numFmtId="0" fontId="8" fillId="0" borderId="48" xfId="0" applyFont="1" applyBorder="1" applyAlignment="1">
      <alignment horizontal="left"/>
    </xf>
    <xf numFmtId="0" fontId="48" fillId="0" borderId="56" xfId="0" applyFont="1" applyBorder="1" applyAlignment="1">
      <alignment horizontal="left"/>
    </xf>
    <xf numFmtId="0" fontId="63" fillId="0" borderId="67" xfId="0" applyFont="1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center"/>
    </xf>
    <xf numFmtId="167" fontId="92" fillId="0" borderId="0" xfId="0" applyNumberFormat="1" applyFont="1" applyFill="1" applyBorder="1" applyAlignment="1">
      <alignment horizontal="center"/>
    </xf>
    <xf numFmtId="0" fontId="129" fillId="0" borderId="0" xfId="0" applyFont="1" applyFill="1" applyBorder="1" applyAlignment="1">
      <alignment horizontal="left"/>
    </xf>
    <xf numFmtId="0" fontId="63" fillId="0" borderId="56" xfId="0" applyFont="1" applyBorder="1" applyAlignment="1">
      <alignment horizontal="left"/>
    </xf>
    <xf numFmtId="0" fontId="64" fillId="4" borderId="13" xfId="0" applyFont="1" applyFill="1" applyBorder="1"/>
    <xf numFmtId="0" fontId="28" fillId="0" borderId="14" xfId="0" applyFont="1" applyFill="1" applyBorder="1" applyAlignment="1">
      <alignment horizontal="left"/>
    </xf>
    <xf numFmtId="0" fontId="17" fillId="0" borderId="36" xfId="0" applyFont="1" applyBorder="1" applyAlignment="1">
      <alignment horizontal="center" vertical="center"/>
    </xf>
    <xf numFmtId="0" fontId="103" fillId="0" borderId="0" xfId="0" applyFont="1" applyAlignment="1">
      <alignment horizontal="left"/>
    </xf>
    <xf numFmtId="0" fontId="149" fillId="0" borderId="62" xfId="0" applyFont="1" applyFill="1" applyBorder="1"/>
    <xf numFmtId="0" fontId="33" fillId="0" borderId="40" xfId="0" applyFont="1" applyBorder="1" applyAlignment="1">
      <alignment horizontal="left"/>
    </xf>
    <xf numFmtId="0" fontId="33" fillId="0" borderId="43" xfId="0" applyFont="1" applyBorder="1" applyAlignment="1">
      <alignment horizontal="left"/>
    </xf>
    <xf numFmtId="2" fontId="17" fillId="0" borderId="3" xfId="0" applyNumberFormat="1" applyFont="1" applyFill="1" applyBorder="1" applyAlignment="1">
      <alignment horizontal="left"/>
    </xf>
    <xf numFmtId="0" fontId="2" fillId="0" borderId="61" xfId="0" applyFont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2" fontId="18" fillId="0" borderId="46" xfId="0" applyNumberFormat="1" applyFont="1" applyBorder="1" applyAlignment="1">
      <alignment horizontal="center"/>
    </xf>
    <xf numFmtId="166" fontId="18" fillId="0" borderId="19" xfId="0" applyNumberFormat="1" applyFont="1" applyFill="1" applyBorder="1" applyAlignment="1">
      <alignment horizontal="center"/>
    </xf>
    <xf numFmtId="0" fontId="17" fillId="0" borderId="43" xfId="0" applyFont="1" applyBorder="1" applyAlignment="1">
      <alignment horizontal="center"/>
    </xf>
    <xf numFmtId="1" fontId="36" fillId="0" borderId="41" xfId="0" applyNumberFormat="1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1" fontId="36" fillId="0" borderId="63" xfId="0" applyNumberFormat="1" applyFont="1" applyBorder="1" applyAlignment="1">
      <alignment horizontal="center"/>
    </xf>
    <xf numFmtId="0" fontId="0" fillId="0" borderId="23" xfId="0" applyBorder="1" applyAlignment="1">
      <alignment horizontal="left"/>
    </xf>
    <xf numFmtId="0" fontId="33" fillId="0" borderId="33" xfId="0" applyFont="1" applyFill="1" applyBorder="1" applyAlignment="1">
      <alignment horizontal="left"/>
    </xf>
    <xf numFmtId="2" fontId="19" fillId="0" borderId="42" xfId="0" applyNumberFormat="1" applyFont="1" applyBorder="1" applyAlignment="1">
      <alignment horizontal="center"/>
    </xf>
    <xf numFmtId="2" fontId="14" fillId="0" borderId="62" xfId="0" applyNumberFormat="1" applyFont="1" applyBorder="1" applyAlignment="1">
      <alignment horizontal="left" indent="2"/>
    </xf>
    <xf numFmtId="0" fontId="14" fillId="0" borderId="42" xfId="0" applyFont="1" applyBorder="1" applyAlignment="1">
      <alignment horizontal="center"/>
    </xf>
    <xf numFmtId="0" fontId="47" fillId="0" borderId="2" xfId="0" applyFont="1" applyFill="1" applyBorder="1" applyAlignment="1">
      <alignment horizontal="center"/>
    </xf>
    <xf numFmtId="2" fontId="36" fillId="0" borderId="21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/>
    </xf>
    <xf numFmtId="2" fontId="16" fillId="0" borderId="21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20" xfId="0" applyBorder="1"/>
    <xf numFmtId="0" fontId="0" fillId="0" borderId="22" xfId="0" applyBorder="1"/>
    <xf numFmtId="0" fontId="2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0" fillId="0" borderId="8" xfId="0" applyBorder="1"/>
    <xf numFmtId="0" fontId="0" fillId="0" borderId="43" xfId="0" applyBorder="1"/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Border="1"/>
    <xf numFmtId="0" fontId="2" fillId="0" borderId="56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0" fontId="0" fillId="0" borderId="42" xfId="0" applyBorder="1"/>
    <xf numFmtId="0" fontId="17" fillId="0" borderId="43" xfId="0" applyFont="1" applyBorder="1"/>
    <xf numFmtId="0" fontId="2" fillId="0" borderId="64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33" fillId="0" borderId="44" xfId="0" applyFont="1" applyBorder="1" applyAlignment="1">
      <alignment horizontal="left"/>
    </xf>
    <xf numFmtId="0" fontId="17" fillId="0" borderId="40" xfId="0" applyFont="1" applyBorder="1"/>
    <xf numFmtId="0" fontId="2" fillId="0" borderId="62" xfId="0" applyFont="1" applyFill="1" applyBorder="1"/>
    <xf numFmtId="0" fontId="0" fillId="0" borderId="16" xfId="0" applyFill="1" applyBorder="1"/>
    <xf numFmtId="0" fontId="2" fillId="0" borderId="41" xfId="0" applyFont="1" applyFill="1" applyBorder="1" applyAlignment="1">
      <alignment horizontal="center"/>
    </xf>
    <xf numFmtId="0" fontId="2" fillId="0" borderId="66" xfId="0" applyFont="1" applyFill="1" applyBorder="1"/>
    <xf numFmtId="0" fontId="22" fillId="0" borderId="41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44" xfId="0" applyFont="1" applyFill="1" applyBorder="1"/>
    <xf numFmtId="0" fontId="0" fillId="0" borderId="10" xfId="0" applyFill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0" fillId="0" borderId="15" xfId="0" applyFill="1" applyBorder="1"/>
    <xf numFmtId="0" fontId="22" fillId="0" borderId="42" xfId="0" applyFont="1" applyBorder="1" applyAlignment="1">
      <alignment horizontal="center"/>
    </xf>
    <xf numFmtId="166" fontId="14" fillId="0" borderId="62" xfId="0" applyNumberFormat="1" applyFont="1" applyBorder="1" applyAlignment="1">
      <alignment horizontal="center"/>
    </xf>
    <xf numFmtId="0" fontId="2" fillId="0" borderId="59" xfId="0" applyFont="1" applyFill="1" applyBorder="1"/>
    <xf numFmtId="0" fontId="14" fillId="0" borderId="38" xfId="0" applyFont="1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6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67" xfId="0" applyBorder="1" applyAlignment="1">
      <alignment horizontal="left"/>
    </xf>
    <xf numFmtId="0" fontId="33" fillId="0" borderId="20" xfId="0" applyFont="1" applyFill="1" applyBorder="1" applyAlignment="1">
      <alignment horizontal="left"/>
    </xf>
    <xf numFmtId="0" fontId="33" fillId="0" borderId="43" xfId="0" applyFont="1" applyFill="1" applyBorder="1" applyAlignment="1">
      <alignment horizontal="center"/>
    </xf>
    <xf numFmtId="1" fontId="36" fillId="0" borderId="15" xfId="0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2" fontId="14" fillId="0" borderId="54" xfId="0" applyNumberFormat="1" applyFont="1" applyFill="1" applyBorder="1" applyAlignment="1">
      <alignment horizontal="center"/>
    </xf>
    <xf numFmtId="0" fontId="3" fillId="0" borderId="0" xfId="0" applyFont="1" applyFill="1"/>
    <xf numFmtId="9" fontId="7" fillId="0" borderId="0" xfId="0" applyNumberFormat="1" applyFont="1" applyFill="1" applyAlignment="1">
      <alignment horizontal="center"/>
    </xf>
    <xf numFmtId="0" fontId="110" fillId="0" borderId="0" xfId="0" applyFont="1" applyFill="1" applyAlignment="1">
      <alignment horizontal="left" vertical="center"/>
    </xf>
    <xf numFmtId="0" fontId="2" fillId="0" borderId="43" xfId="0" applyFont="1" applyFill="1" applyBorder="1" applyAlignment="1">
      <alignment horizontal="left"/>
    </xf>
    <xf numFmtId="0" fontId="134" fillId="0" borderId="40" xfId="0" applyFont="1" applyFill="1" applyBorder="1" applyAlignment="1">
      <alignment horizontal="left"/>
    </xf>
    <xf numFmtId="0" fontId="134" fillId="0" borderId="41" xfId="0" applyFont="1" applyFill="1" applyBorder="1" applyAlignment="1">
      <alignment horizontal="center"/>
    </xf>
    <xf numFmtId="0" fontId="22" fillId="0" borderId="40" xfId="0" applyFont="1" applyFill="1" applyBorder="1"/>
    <xf numFmtId="0" fontId="11" fillId="0" borderId="41" xfId="0" applyFont="1" applyFill="1" applyBorder="1"/>
    <xf numFmtId="0" fontId="47" fillId="0" borderId="21" xfId="0" applyFont="1" applyFill="1" applyBorder="1" applyAlignment="1">
      <alignment horizontal="center"/>
    </xf>
    <xf numFmtId="0" fontId="0" fillId="0" borderId="9" xfId="0" applyFill="1" applyBorder="1"/>
    <xf numFmtId="2" fontId="18" fillId="0" borderId="51" xfId="0" applyNumberFormat="1" applyFont="1" applyFill="1" applyBorder="1" applyAlignment="1">
      <alignment horizontal="center"/>
    </xf>
    <xf numFmtId="0" fontId="63" fillId="0" borderId="57" xfId="0" applyFont="1" applyBorder="1" applyAlignment="1">
      <alignment horizontal="left"/>
    </xf>
    <xf numFmtId="0" fontId="48" fillId="0" borderId="12" xfId="0" applyFont="1" applyBorder="1" applyAlignment="1">
      <alignment horizontal="left"/>
    </xf>
    <xf numFmtId="0" fontId="143" fillId="0" borderId="0" xfId="0" applyFont="1" applyFill="1" applyBorder="1"/>
    <xf numFmtId="0" fontId="127" fillId="0" borderId="0" xfId="0" applyFont="1" applyFill="1" applyBorder="1" applyAlignment="1">
      <alignment horizontal="right"/>
    </xf>
    <xf numFmtId="0" fontId="142" fillId="0" borderId="0" xfId="0" applyFont="1" applyFill="1" applyBorder="1"/>
    <xf numFmtId="0" fontId="100" fillId="0" borderId="0" xfId="0" applyFont="1" applyFill="1" applyBorder="1" applyAlignment="1">
      <alignment horizontal="center"/>
    </xf>
    <xf numFmtId="170" fontId="7" fillId="0" borderId="0" xfId="0" applyNumberFormat="1" applyFont="1" applyFill="1" applyBorder="1"/>
    <xf numFmtId="1" fontId="38" fillId="0" borderId="23" xfId="0" applyNumberFormat="1" applyFont="1" applyBorder="1" applyAlignment="1">
      <alignment horizontal="center"/>
    </xf>
    <xf numFmtId="0" fontId="33" fillId="0" borderId="3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6" fontId="29" fillId="0" borderId="0" xfId="0" applyNumberFormat="1" applyFont="1" applyFill="1" applyAlignment="1">
      <alignment horizontal="left"/>
    </xf>
    <xf numFmtId="0" fontId="2" fillId="0" borderId="71" xfId="0" applyFont="1" applyFill="1" applyBorder="1" applyAlignment="1">
      <alignment horizontal="center"/>
    </xf>
    <xf numFmtId="0" fontId="129" fillId="0" borderId="71" xfId="0" applyFont="1" applyFill="1" applyBorder="1" applyAlignment="1">
      <alignment horizontal="center"/>
    </xf>
    <xf numFmtId="49" fontId="127" fillId="0" borderId="71" xfId="0" applyNumberFormat="1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/>
    </xf>
    <xf numFmtId="0" fontId="70" fillId="0" borderId="49" xfId="0" applyFont="1" applyFill="1" applyBorder="1"/>
    <xf numFmtId="0" fontId="2" fillId="0" borderId="51" xfId="0" applyFont="1" applyFill="1" applyBorder="1" applyAlignment="1">
      <alignment horizontal="center"/>
    </xf>
    <xf numFmtId="2" fontId="35" fillId="0" borderId="35" xfId="0" applyNumberFormat="1" applyFont="1" applyFill="1" applyBorder="1" applyAlignment="1">
      <alignment horizontal="center" vertical="center"/>
    </xf>
    <xf numFmtId="2" fontId="17" fillId="0" borderId="22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24" fillId="0" borderId="0" xfId="0" applyFont="1" applyFill="1" applyAlignment="1">
      <alignment horizontal="left"/>
    </xf>
    <xf numFmtId="0" fontId="62" fillId="0" borderId="65" xfId="0" applyFont="1" applyFill="1" applyBorder="1" applyAlignment="1">
      <alignment horizontal="left"/>
    </xf>
    <xf numFmtId="0" fontId="128" fillId="0" borderId="65" xfId="0" applyFont="1" applyFill="1" applyBorder="1"/>
    <xf numFmtId="0" fontId="70" fillId="0" borderId="65" xfId="0" applyFont="1" applyFill="1" applyBorder="1"/>
    <xf numFmtId="0" fontId="46" fillId="0" borderId="1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/>
    </xf>
    <xf numFmtId="0" fontId="35" fillId="0" borderId="21" xfId="0" applyFont="1" applyFill="1" applyBorder="1" applyAlignment="1">
      <alignment horizontal="center"/>
    </xf>
    <xf numFmtId="0" fontId="50" fillId="0" borderId="20" xfId="0" applyFont="1" applyFill="1" applyBorder="1" applyAlignment="1">
      <alignment horizontal="center" vertical="center"/>
    </xf>
    <xf numFmtId="0" fontId="47" fillId="0" borderId="9" xfId="0" applyFont="1" applyFill="1" applyBorder="1"/>
    <xf numFmtId="0" fontId="35" fillId="0" borderId="9" xfId="0" applyFont="1" applyFill="1" applyBorder="1" applyAlignment="1">
      <alignment horizontal="center"/>
    </xf>
    <xf numFmtId="166" fontId="18" fillId="0" borderId="7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right"/>
    </xf>
    <xf numFmtId="0" fontId="14" fillId="0" borderId="55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left"/>
    </xf>
    <xf numFmtId="167" fontId="24" fillId="0" borderId="0" xfId="0" applyNumberFormat="1" applyFont="1" applyFill="1" applyAlignment="1">
      <alignment horizontal="left"/>
    </xf>
    <xf numFmtId="0" fontId="7" fillId="0" borderId="39" xfId="0" applyFont="1" applyFill="1" applyBorder="1"/>
    <xf numFmtId="0" fontId="71" fillId="0" borderId="34" xfId="0" applyFont="1" applyBorder="1"/>
    <xf numFmtId="0" fontId="71" fillId="0" borderId="39" xfId="0" applyFont="1" applyBorder="1"/>
    <xf numFmtId="0" fontId="2" fillId="0" borderId="61" xfId="0" applyFont="1" applyFill="1" applyBorder="1" applyAlignment="1">
      <alignment horizontal="center"/>
    </xf>
    <xf numFmtId="0" fontId="14" fillId="0" borderId="7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2" fontId="18" fillId="0" borderId="24" xfId="0" applyNumberFormat="1" applyFont="1" applyBorder="1" applyAlignment="1">
      <alignment horizontal="center"/>
    </xf>
    <xf numFmtId="0" fontId="8" fillId="0" borderId="49" xfId="0" applyFont="1" applyBorder="1" applyAlignment="1">
      <alignment horizontal="left"/>
    </xf>
    <xf numFmtId="2" fontId="132" fillId="0" borderId="67" xfId="0" applyNumberFormat="1" applyFont="1" applyBorder="1" applyAlignment="1">
      <alignment horizontal="center"/>
    </xf>
    <xf numFmtId="166" fontId="24" fillId="0" borderId="0" xfId="0" applyNumberFormat="1" applyFont="1" applyFill="1" applyAlignment="1">
      <alignment horizontal="left"/>
    </xf>
    <xf numFmtId="0" fontId="46" fillId="0" borderId="2" xfId="0" applyFont="1" applyFill="1" applyBorder="1" applyAlignment="1">
      <alignment horizontal="center" vertical="center"/>
    </xf>
    <xf numFmtId="0" fontId="50" fillId="0" borderId="21" xfId="0" applyFont="1" applyFill="1" applyBorder="1" applyAlignment="1">
      <alignment horizontal="center" vertical="center"/>
    </xf>
    <xf numFmtId="0" fontId="44" fillId="0" borderId="0" xfId="0" applyFont="1" applyAlignment="1">
      <alignment horizontal="left"/>
    </xf>
    <xf numFmtId="2" fontId="17" fillId="0" borderId="1" xfId="0" applyNumberFormat="1" applyFont="1" applyFill="1" applyBorder="1" applyAlignment="1">
      <alignment horizontal="center"/>
    </xf>
    <xf numFmtId="0" fontId="33" fillId="0" borderId="46" xfId="0" applyFont="1" applyFill="1" applyBorder="1" applyAlignment="1">
      <alignment horizontal="center"/>
    </xf>
    <xf numFmtId="2" fontId="69" fillId="0" borderId="62" xfId="0" applyNumberFormat="1" applyFont="1" applyFill="1" applyBorder="1" applyAlignment="1">
      <alignment horizontal="center"/>
    </xf>
    <xf numFmtId="0" fontId="17" fillId="0" borderId="5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2" fontId="0" fillId="0" borderId="28" xfId="0" applyNumberFormat="1" applyFill="1" applyBorder="1" applyAlignment="1">
      <alignment horizontal="left"/>
    </xf>
    <xf numFmtId="2" fontId="14" fillId="0" borderId="60" xfId="0" applyNumberFormat="1" applyFont="1" applyFill="1" applyBorder="1" applyAlignment="1">
      <alignment horizontal="center"/>
    </xf>
    <xf numFmtId="0" fontId="137" fillId="0" borderId="45" xfId="0" applyFont="1" applyFill="1" applyBorder="1" applyAlignment="1">
      <alignment horizontal="left"/>
    </xf>
    <xf numFmtId="2" fontId="17" fillId="0" borderId="0" xfId="0" applyNumberFormat="1" applyFont="1" applyFill="1" applyAlignment="1">
      <alignment horizontal="center"/>
    </xf>
    <xf numFmtId="0" fontId="54" fillId="0" borderId="43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2" fontId="10" fillId="0" borderId="2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56" xfId="0" applyFill="1" applyBorder="1" applyAlignment="1">
      <alignment horizontal="center"/>
    </xf>
    <xf numFmtId="1" fontId="99" fillId="0" borderId="56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2" fontId="19" fillId="0" borderId="46" xfId="0" applyNumberFormat="1" applyFont="1" applyBorder="1" applyAlignment="1">
      <alignment horizontal="center"/>
    </xf>
    <xf numFmtId="167" fontId="61" fillId="0" borderId="0" xfId="0" applyNumberFormat="1" applyFont="1" applyFill="1" applyBorder="1" applyAlignment="1">
      <alignment horizontal="left"/>
    </xf>
    <xf numFmtId="0" fontId="7" fillId="0" borderId="39" xfId="0" applyFont="1" applyBorder="1"/>
    <xf numFmtId="2" fontId="17" fillId="0" borderId="0" xfId="0" applyNumberFormat="1" applyFont="1" applyAlignment="1">
      <alignment horizontal="center"/>
    </xf>
    <xf numFmtId="0" fontId="70" fillId="0" borderId="66" xfId="0" applyFont="1" applyBorder="1"/>
    <xf numFmtId="0" fontId="7" fillId="0" borderId="59" xfId="0" applyFont="1" applyBorder="1"/>
    <xf numFmtId="0" fontId="0" fillId="0" borderId="38" xfId="0" applyBorder="1" applyAlignment="1">
      <alignment horizontal="center"/>
    </xf>
    <xf numFmtId="0" fontId="0" fillId="0" borderId="22" xfId="0" applyBorder="1" applyAlignment="1">
      <alignment horizontal="center"/>
    </xf>
    <xf numFmtId="166" fontId="17" fillId="0" borderId="62" xfId="0" applyNumberFormat="1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2" fontId="17" fillId="0" borderId="40" xfId="0" applyNumberFormat="1" applyFont="1" applyFill="1" applyBorder="1" applyAlignment="1">
      <alignment horizontal="center"/>
    </xf>
    <xf numFmtId="166" fontId="33" fillId="0" borderId="0" xfId="0" applyNumberFormat="1" applyFont="1" applyFill="1" applyBorder="1"/>
    <xf numFmtId="166" fontId="75" fillId="0" borderId="0" xfId="0" applyNumberFormat="1" applyFont="1" applyFill="1" applyBorder="1" applyAlignment="1">
      <alignment horizontal="left"/>
    </xf>
    <xf numFmtId="0" fontId="55" fillId="0" borderId="0" xfId="0" applyFont="1" applyFill="1" applyBorder="1" applyAlignment="1">
      <alignment horizontal="left"/>
    </xf>
    <xf numFmtId="0" fontId="127" fillId="0" borderId="0" xfId="0" applyFont="1" applyFill="1" applyBorder="1" applyAlignment="1">
      <alignment horizontal="center"/>
    </xf>
    <xf numFmtId="166" fontId="24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left"/>
    </xf>
    <xf numFmtId="2" fontId="21" fillId="0" borderId="0" xfId="0" applyNumberFormat="1" applyFont="1" applyFill="1" applyBorder="1" applyAlignment="1">
      <alignment horizontal="left"/>
    </xf>
    <xf numFmtId="166" fontId="21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66" fontId="102" fillId="0" borderId="0" xfId="0" applyNumberFormat="1" applyFont="1" applyFill="1" applyBorder="1" applyAlignment="1">
      <alignment horizontal="center"/>
    </xf>
    <xf numFmtId="0" fontId="146" fillId="0" borderId="0" xfId="0" applyFont="1" applyFill="1" applyBorder="1"/>
    <xf numFmtId="169" fontId="61" fillId="0" borderId="0" xfId="0" applyNumberFormat="1" applyFont="1" applyFill="1" applyBorder="1" applyAlignment="1">
      <alignment horizontal="left"/>
    </xf>
    <xf numFmtId="9" fontId="146" fillId="0" borderId="0" xfId="0" applyNumberFormat="1" applyFont="1" applyFill="1" applyBorder="1" applyAlignment="1">
      <alignment horizontal="center"/>
    </xf>
    <xf numFmtId="49" fontId="127" fillId="0" borderId="0" xfId="0" applyNumberFormat="1" applyFont="1" applyFill="1" applyBorder="1" applyAlignment="1">
      <alignment horizontal="left"/>
    </xf>
    <xf numFmtId="166" fontId="141" fillId="0" borderId="0" xfId="0" applyNumberFormat="1" applyFont="1" applyFill="1" applyBorder="1" applyAlignment="1">
      <alignment horizontal="center"/>
    </xf>
    <xf numFmtId="168" fontId="141" fillId="0" borderId="0" xfId="0" applyNumberFormat="1" applyFont="1" applyFill="1" applyBorder="1" applyAlignment="1">
      <alignment horizontal="center"/>
    </xf>
    <xf numFmtId="167" fontId="17" fillId="0" borderId="0" xfId="0" applyNumberFormat="1" applyFont="1" applyFill="1" applyBorder="1" applyAlignment="1">
      <alignment horizontal="center"/>
    </xf>
    <xf numFmtId="2" fontId="54" fillId="0" borderId="0" xfId="0" applyNumberFormat="1" applyFont="1" applyFill="1" applyBorder="1" applyAlignment="1">
      <alignment horizontal="center"/>
    </xf>
    <xf numFmtId="0" fontId="133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67" fontId="29" fillId="0" borderId="0" xfId="0" applyNumberFormat="1" applyFont="1" applyFill="1" applyBorder="1" applyAlignment="1">
      <alignment horizontal="center"/>
    </xf>
    <xf numFmtId="0" fontId="133" fillId="0" borderId="0" xfId="0" applyFont="1" applyFill="1" applyBorder="1" applyAlignment="1">
      <alignment horizontal="left"/>
    </xf>
    <xf numFmtId="0" fontId="126" fillId="0" borderId="0" xfId="0" applyFont="1" applyFill="1" applyBorder="1"/>
    <xf numFmtId="0" fontId="148" fillId="0" borderId="0" xfId="0" applyFont="1" applyFill="1" applyBorder="1"/>
    <xf numFmtId="171" fontId="7" fillId="0" borderId="0" xfId="0" applyNumberFormat="1" applyFont="1" applyFill="1" applyBorder="1"/>
    <xf numFmtId="2" fontId="20" fillId="0" borderId="45" xfId="0" applyNumberFormat="1" applyFont="1" applyBorder="1" applyAlignment="1">
      <alignment horizontal="center"/>
    </xf>
    <xf numFmtId="2" fontId="20" fillId="0" borderId="44" xfId="0" applyNumberFormat="1" applyFont="1" applyBorder="1" applyAlignment="1">
      <alignment horizontal="center"/>
    </xf>
    <xf numFmtId="2" fontId="20" fillId="0" borderId="46" xfId="0" applyNumberFormat="1" applyFont="1" applyBorder="1" applyAlignment="1">
      <alignment horizontal="center"/>
    </xf>
    <xf numFmtId="2" fontId="20" fillId="0" borderId="17" xfId="0" applyNumberFormat="1" applyFont="1" applyBorder="1" applyAlignment="1">
      <alignment horizontal="center"/>
    </xf>
    <xf numFmtId="2" fontId="20" fillId="0" borderId="18" xfId="0" applyNumberFormat="1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0" fontId="148" fillId="0" borderId="31" xfId="0" applyFont="1" applyFill="1" applyBorder="1"/>
    <xf numFmtId="0" fontId="71" fillId="0" borderId="55" xfId="0" applyFont="1" applyFill="1" applyBorder="1"/>
    <xf numFmtId="0" fontId="70" fillId="0" borderId="25" xfId="0" applyFont="1" applyFill="1" applyBorder="1"/>
    <xf numFmtId="0" fontId="70" fillId="0" borderId="39" xfId="0" applyFont="1" applyFill="1" applyBorder="1"/>
    <xf numFmtId="0" fontId="17" fillId="0" borderId="1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1" fontId="36" fillId="0" borderId="53" xfId="0" applyNumberFormat="1" applyFont="1" applyBorder="1" applyAlignment="1">
      <alignment horizontal="center"/>
    </xf>
    <xf numFmtId="0" fontId="7" fillId="0" borderId="45" xfId="0" applyFont="1" applyFill="1" applyBorder="1"/>
  </cellXfs>
  <cellStyles count="39">
    <cellStyle name="Accent" xfId="2"/>
    <cellStyle name="Accent 1" xfId="3"/>
    <cellStyle name="Accent 1 2" xfId="22"/>
    <cellStyle name="Accent 2" xfId="4"/>
    <cellStyle name="Accent 2 2" xfId="23"/>
    <cellStyle name="Accent 3" xfId="5"/>
    <cellStyle name="Accent 3 2" xfId="24"/>
    <cellStyle name="Accent 4" xfId="21"/>
    <cellStyle name="Bad" xfId="6"/>
    <cellStyle name="Bad 2" xfId="25"/>
    <cellStyle name="Error" xfId="7"/>
    <cellStyle name="Error 2" xfId="26"/>
    <cellStyle name="Footnote" xfId="8"/>
    <cellStyle name="Footnote 2" xfId="27"/>
    <cellStyle name="Good" xfId="9"/>
    <cellStyle name="Good 2" xfId="28"/>
    <cellStyle name="Heading" xfId="10"/>
    <cellStyle name="Heading 1" xfId="11"/>
    <cellStyle name="Heading 1 2" xfId="30"/>
    <cellStyle name="Heading 2" xfId="12"/>
    <cellStyle name="Heading 2 2" xfId="31"/>
    <cellStyle name="Heading 3" xfId="29"/>
    <cellStyle name="Hyperlink" xfId="13"/>
    <cellStyle name="Hyperlink 2" xfId="32"/>
    <cellStyle name="Neutral" xfId="14"/>
    <cellStyle name="Neutral 2" xfId="33"/>
    <cellStyle name="Note" xfId="15"/>
    <cellStyle name="Note 2" xfId="34"/>
    <cellStyle name="Result" xfId="16"/>
    <cellStyle name="Result 2" xfId="35"/>
    <cellStyle name="Status" xfId="17"/>
    <cellStyle name="Status 2" xfId="36"/>
    <cellStyle name="Text" xfId="18"/>
    <cellStyle name="Text 2" xfId="37"/>
    <cellStyle name="Warning" xfId="19"/>
    <cellStyle name="Warning 2" xfId="38"/>
    <cellStyle name="Обычный" xfId="0" builtinId="0"/>
    <cellStyle name="Обычный 2" xfId="1"/>
    <cellStyle name="Обычный 2 2" xfId="2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C00000"/>
      <rgbColor rgb="FF008000"/>
      <rgbColor rgb="FF000080"/>
      <rgbColor rgb="FFCC9900"/>
      <rgbColor rgb="FF990066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BDD7EE"/>
      <rgbColor rgb="FF000080"/>
      <rgbColor rgb="FFFF00FF"/>
      <rgbColor rgb="FFFFD966"/>
      <rgbColor rgb="FF00FFFF"/>
      <rgbColor rgb="FF800080"/>
      <rgbColor rgb="FF800000"/>
      <rgbColor rgb="FF008080"/>
      <rgbColor rgb="FF0000FF"/>
      <rgbColor rgb="FF00CCFF"/>
      <rgbColor rgb="FFCCFFFF"/>
      <rgbColor rgb="FFF2DCDB"/>
      <rgbColor rgb="FFFDEADA"/>
      <rgbColor rgb="FF99CCFF"/>
      <rgbColor rgb="FFE6B9B8"/>
      <rgbColor rgb="FFCC99FF"/>
      <rgbColor rgb="FFFAC090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239"/>
  <sheetViews>
    <sheetView tabSelected="1" topLeftCell="A18" workbookViewId="0">
      <selection activeCell="O89" sqref="O89"/>
    </sheetView>
  </sheetViews>
  <sheetFormatPr defaultRowHeight="14.4"/>
  <cols>
    <col min="1" max="1" width="1" customWidth="1"/>
    <col min="2" max="2" width="8.6640625" customWidth="1"/>
    <col min="3" max="3" width="34" customWidth="1"/>
    <col min="4" max="4" width="8.5546875" style="1" customWidth="1"/>
    <col min="5" max="5" width="7.44140625" style="1" customWidth="1"/>
    <col min="6" max="6" width="7.88671875" style="1" customWidth="1"/>
    <col min="7" max="7" width="9.109375" style="1" customWidth="1"/>
    <col min="8" max="8" width="9" style="1" customWidth="1"/>
    <col min="9" max="9" width="7.33203125" style="1" customWidth="1"/>
    <col min="10" max="10" width="7.5546875" style="1" customWidth="1"/>
    <col min="11" max="11" width="2" style="1" customWidth="1"/>
    <col min="12" max="12" width="9.6640625" style="1" customWidth="1"/>
    <col min="13" max="13" width="16.44140625" style="1" customWidth="1"/>
    <col min="14" max="14" width="8.44140625" style="1" customWidth="1"/>
    <col min="15" max="15" width="9.44140625" style="1" customWidth="1"/>
    <col min="16" max="16" width="10.5546875" style="1" customWidth="1"/>
    <col min="17" max="17" width="3" customWidth="1"/>
    <col min="18" max="18" width="10" customWidth="1"/>
    <col min="19" max="19" width="19.44140625" customWidth="1"/>
    <col min="20" max="20" width="6.6640625" customWidth="1"/>
    <col min="21" max="21" width="16" customWidth="1"/>
    <col min="22" max="22" width="8" customWidth="1"/>
    <col min="24" max="24" width="6.44140625" bestFit="1" customWidth="1"/>
    <col min="25" max="25" width="8.44140625" bestFit="1" customWidth="1"/>
    <col min="26" max="26" width="14.6640625" customWidth="1"/>
    <col min="31" max="31" width="7.88671875" customWidth="1"/>
    <col min="32" max="32" width="4.88671875" customWidth="1"/>
    <col min="33" max="33" width="5.88671875" customWidth="1"/>
  </cols>
  <sheetData>
    <row r="1" spans="2:59" ht="7.5" customHeight="1">
      <c r="U1" s="2"/>
      <c r="V1" s="2"/>
      <c r="W1" s="2"/>
      <c r="X1" s="6"/>
      <c r="Y1" s="7"/>
      <c r="Z1" s="3"/>
      <c r="AA1" s="8"/>
      <c r="AB1" s="3"/>
      <c r="AC1" s="1"/>
      <c r="AD1" s="1"/>
      <c r="AE1" s="2"/>
      <c r="AF1" s="1"/>
      <c r="AG1" s="1"/>
      <c r="AH1" s="1"/>
      <c r="AI1" s="1"/>
      <c r="AJ1" s="2"/>
      <c r="AK1" s="2"/>
      <c r="AL1" s="2"/>
      <c r="AM1" s="6"/>
      <c r="AN1" s="9"/>
      <c r="AO1" s="2"/>
      <c r="AP1" s="2"/>
      <c r="AQ1" s="2"/>
      <c r="AR1" s="6"/>
      <c r="AS1" s="4"/>
      <c r="AT1" s="1"/>
    </row>
    <row r="2" spans="2:59">
      <c r="K2" s="5"/>
      <c r="L2" s="5"/>
      <c r="M2" s="5"/>
      <c r="N2" s="5"/>
      <c r="O2" s="5"/>
      <c r="U2" s="2"/>
      <c r="V2" s="2"/>
      <c r="W2" s="2"/>
      <c r="X2" s="9"/>
      <c r="Y2" s="7"/>
      <c r="Z2" s="11"/>
      <c r="AA2" s="8"/>
      <c r="AB2" s="3"/>
      <c r="AD2" s="2"/>
      <c r="AE2" s="2"/>
      <c r="AF2" s="2"/>
      <c r="AG2" s="9"/>
      <c r="AH2" s="9"/>
      <c r="AI2" s="1"/>
      <c r="AJ2" s="2"/>
      <c r="AK2" s="2"/>
      <c r="AL2" s="2"/>
      <c r="AM2" s="9"/>
      <c r="AN2" s="9"/>
      <c r="AO2" s="2"/>
      <c r="AP2" s="2"/>
      <c r="AQ2" s="2"/>
      <c r="AR2" s="9"/>
      <c r="AS2" s="10"/>
      <c r="AT2" s="1"/>
    </row>
    <row r="3" spans="2:59" ht="12.75" customHeight="1">
      <c r="K3" s="3"/>
      <c r="L3" s="11"/>
      <c r="M3" s="11"/>
      <c r="N3" s="11"/>
      <c r="O3" s="3"/>
      <c r="P3" s="253"/>
      <c r="V3" s="1"/>
      <c r="W3" s="1"/>
      <c r="Z3" s="3"/>
      <c r="AA3" s="3"/>
      <c r="AB3" s="3"/>
      <c r="AD3" s="12"/>
      <c r="AE3" s="1"/>
      <c r="AG3" s="1"/>
      <c r="AH3" s="1"/>
      <c r="AI3" s="1"/>
      <c r="AJ3" s="2"/>
      <c r="AK3" s="2"/>
      <c r="AL3" s="2"/>
      <c r="AM3" s="9"/>
      <c r="AN3" s="2"/>
      <c r="AO3" s="12"/>
      <c r="AP3" s="1"/>
      <c r="AR3" s="1"/>
      <c r="AS3" s="1"/>
      <c r="AT3" s="1"/>
    </row>
    <row r="4" spans="2:59">
      <c r="K4" s="5"/>
      <c r="L4" s="11"/>
      <c r="M4" s="11"/>
      <c r="N4" s="11"/>
      <c r="O4" s="11"/>
      <c r="P4" s="253"/>
      <c r="Z4" s="10"/>
      <c r="AA4" s="11"/>
      <c r="AB4" s="3"/>
      <c r="AD4" s="12"/>
      <c r="AE4" s="1"/>
      <c r="AG4" s="1"/>
      <c r="AH4" s="1"/>
      <c r="AI4" s="1"/>
      <c r="AJ4" s="3"/>
      <c r="AK4" s="11"/>
      <c r="AL4" s="3"/>
      <c r="AM4" s="10"/>
      <c r="AN4" s="3"/>
      <c r="AO4" s="12"/>
      <c r="AP4" s="1"/>
      <c r="AR4" s="1"/>
      <c r="AS4" s="1"/>
      <c r="AT4" s="1"/>
    </row>
    <row r="5" spans="2:59">
      <c r="K5" s="11"/>
      <c r="L5" s="5"/>
      <c r="M5" s="11"/>
      <c r="N5" s="5"/>
      <c r="O5" s="11"/>
      <c r="P5"/>
      <c r="Z5" s="11"/>
      <c r="AA5" s="2"/>
      <c r="AB5" s="11"/>
      <c r="AC5" s="1"/>
      <c r="AD5" s="2"/>
      <c r="AE5" s="1"/>
      <c r="AF5" s="1"/>
      <c r="AG5" s="1"/>
      <c r="AH5" s="1"/>
      <c r="AI5" s="1"/>
      <c r="AK5" s="1"/>
      <c r="AN5" s="13"/>
      <c r="AO5" s="2"/>
      <c r="AP5" s="1"/>
      <c r="AQ5" s="1"/>
      <c r="AR5" s="1"/>
      <c r="AS5" s="1"/>
      <c r="AT5" s="1"/>
    </row>
    <row r="6" spans="2:59" ht="15.6">
      <c r="F6"/>
      <c r="G6" s="2" t="s">
        <v>31</v>
      </c>
      <c r="J6"/>
      <c r="K6" s="11"/>
      <c r="L6" s="5"/>
      <c r="M6" s="11"/>
      <c r="N6" s="5"/>
      <c r="O6" s="11"/>
      <c r="P6"/>
      <c r="R6" s="11"/>
      <c r="Z6" s="15"/>
      <c r="AA6" s="7"/>
      <c r="AB6" s="14"/>
      <c r="AC6" s="1"/>
      <c r="AD6" s="1"/>
      <c r="AE6" s="1"/>
      <c r="AF6" s="1"/>
      <c r="AG6" s="1"/>
      <c r="AH6" s="1"/>
      <c r="AI6" s="1"/>
      <c r="AK6" s="16"/>
      <c r="AL6" s="11"/>
      <c r="AM6" s="11"/>
      <c r="AN6" s="11"/>
      <c r="AO6" s="7"/>
      <c r="AP6" s="14"/>
      <c r="AQ6" s="14"/>
      <c r="AR6" s="14"/>
      <c r="AS6" s="14"/>
      <c r="AT6" s="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</row>
    <row r="7" spans="2:59">
      <c r="F7" s="1" t="s">
        <v>32</v>
      </c>
      <c r="G7"/>
      <c r="J7"/>
      <c r="K7" s="11"/>
      <c r="L7" s="5"/>
      <c r="M7" s="11"/>
      <c r="N7" s="5"/>
      <c r="O7" s="11"/>
      <c r="P7"/>
      <c r="R7" s="11"/>
      <c r="Z7" s="15"/>
      <c r="AA7" s="7"/>
      <c r="AB7" s="14"/>
      <c r="AC7" s="1"/>
      <c r="AD7" s="3"/>
      <c r="AE7" s="11"/>
      <c r="AF7" s="3"/>
      <c r="AG7" s="1"/>
      <c r="AK7" s="18"/>
      <c r="AL7" s="11"/>
      <c r="AM7" s="11"/>
      <c r="AN7" s="11"/>
      <c r="AO7" s="3"/>
      <c r="AP7" s="11"/>
      <c r="AQ7" s="5"/>
      <c r="AR7" s="2"/>
      <c r="AS7" s="10"/>
      <c r="AT7" s="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</row>
    <row r="8" spans="2:59">
      <c r="F8"/>
      <c r="G8"/>
      <c r="H8"/>
      <c r="I8"/>
      <c r="J8"/>
      <c r="K8" s="8"/>
      <c r="L8" s="5"/>
      <c r="M8" s="11"/>
      <c r="N8" s="5"/>
      <c r="O8" s="11"/>
      <c r="P8"/>
      <c r="R8" s="11"/>
      <c r="Z8" s="15"/>
      <c r="AA8" s="7"/>
      <c r="AB8" s="14"/>
      <c r="AC8" s="3"/>
      <c r="AD8" s="3"/>
      <c r="AE8" s="4"/>
      <c r="AF8" s="10"/>
      <c r="AG8" s="19"/>
      <c r="AK8" s="18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</row>
    <row r="9" spans="2:59">
      <c r="F9"/>
      <c r="G9"/>
      <c r="I9" s="12"/>
      <c r="K9" s="3"/>
      <c r="L9" s="14"/>
      <c r="M9" s="11"/>
      <c r="N9" s="14"/>
      <c r="O9" s="11"/>
      <c r="P9"/>
      <c r="R9" s="11"/>
      <c r="Y9" s="1"/>
      <c r="Z9" s="14"/>
      <c r="AA9" s="14"/>
      <c r="AB9" s="14"/>
      <c r="AC9" s="11"/>
      <c r="AD9" s="2"/>
      <c r="AE9" s="2"/>
      <c r="AF9" s="2"/>
      <c r="AG9" s="9"/>
      <c r="AK9" s="3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</row>
    <row r="10" spans="2:59">
      <c r="F10"/>
      <c r="G10"/>
      <c r="H10"/>
      <c r="I10"/>
      <c r="J10"/>
      <c r="K10" s="11"/>
      <c r="L10" s="11"/>
      <c r="M10" s="11"/>
      <c r="N10" s="5"/>
      <c r="O10" s="11"/>
      <c r="P10"/>
      <c r="R10" s="11"/>
      <c r="Z10" s="11"/>
      <c r="AA10" s="24"/>
      <c r="AB10" s="11"/>
      <c r="AC10" s="21"/>
      <c r="AD10" s="12"/>
      <c r="AE10" s="1"/>
      <c r="AG10" s="1"/>
      <c r="AK10" s="3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</row>
    <row r="11" spans="2:59">
      <c r="I11" s="2"/>
      <c r="J11" s="2"/>
      <c r="K11" s="11"/>
      <c r="L11" s="11"/>
      <c r="M11" s="5"/>
      <c r="N11" s="11"/>
      <c r="O11" s="20"/>
      <c r="R11" s="11"/>
      <c r="AA11" s="27"/>
      <c r="AB11" s="3"/>
      <c r="AC11" s="3"/>
      <c r="AD11" s="12"/>
      <c r="AE11" s="1"/>
      <c r="AG11" s="1"/>
      <c r="AK11" s="3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</row>
    <row r="12" spans="2:59">
      <c r="F12"/>
      <c r="G12"/>
      <c r="H12"/>
      <c r="I12" s="2"/>
      <c r="J12" s="2"/>
      <c r="K12" s="3"/>
      <c r="L12" s="3"/>
      <c r="M12" s="11"/>
      <c r="N12" s="11"/>
      <c r="O12" s="11"/>
      <c r="P12"/>
      <c r="R12" s="11"/>
      <c r="AA12" s="11"/>
      <c r="AB12" s="3"/>
      <c r="AC12" s="3"/>
      <c r="AD12" s="2"/>
      <c r="AE12" s="1"/>
      <c r="AF12" s="1"/>
      <c r="AG12" s="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</row>
    <row r="13" spans="2:59">
      <c r="I13"/>
      <c r="J13"/>
      <c r="K13" s="3"/>
      <c r="L13" s="3"/>
      <c r="M13" s="14"/>
      <c r="N13" s="10"/>
      <c r="O13" s="11"/>
      <c r="P13"/>
      <c r="R13" s="11"/>
      <c r="Y13" s="2"/>
      <c r="AA13" s="20"/>
      <c r="AB13" s="3"/>
      <c r="AC13" s="3"/>
      <c r="AD13" s="14"/>
      <c r="AE13" s="14"/>
      <c r="AF13" s="14"/>
      <c r="AG13" s="14"/>
      <c r="AK13" s="20"/>
      <c r="AL13" s="11"/>
      <c r="AM13" s="11"/>
      <c r="AN13" s="30"/>
      <c r="AO13" s="27"/>
      <c r="AP13" s="3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</row>
    <row r="14" spans="2:59" ht="15.6">
      <c r="B14" s="11"/>
      <c r="F14" s="17"/>
      <c r="G14" s="17"/>
      <c r="H14" s="17"/>
      <c r="I14" t="s">
        <v>35</v>
      </c>
      <c r="K14" s="11"/>
      <c r="L14" s="11"/>
      <c r="M14" s="11"/>
      <c r="N14" s="19"/>
      <c r="O14" s="20"/>
      <c r="P14" s="26"/>
      <c r="Q14" s="26"/>
      <c r="R14" s="11"/>
      <c r="S14" s="101"/>
      <c r="T14" s="88"/>
      <c r="U14" s="87"/>
      <c r="Y14" s="3"/>
      <c r="AA14" s="20"/>
      <c r="AB14" s="3"/>
      <c r="AC14" s="5"/>
      <c r="AD14" s="3"/>
      <c r="AE14" s="11"/>
      <c r="AF14" s="5"/>
      <c r="AG14" s="2"/>
      <c r="AH14" s="106"/>
      <c r="AI14" s="92"/>
      <c r="AJ14" s="100"/>
      <c r="AK14" s="20"/>
      <c r="AL14" s="11"/>
      <c r="AM14" s="30"/>
      <c r="AN14" s="19"/>
      <c r="AO14" s="19"/>
      <c r="AP14" s="3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</row>
    <row r="15" spans="2:59" ht="18.75" customHeight="1">
      <c r="D15"/>
      <c r="E15"/>
      <c r="F15"/>
      <c r="G15" s="255"/>
      <c r="H15" s="255"/>
      <c r="I15" s="255"/>
      <c r="J15" s="255"/>
      <c r="K15" s="11"/>
      <c r="L15" s="5"/>
      <c r="M15" s="5"/>
      <c r="N15" s="31"/>
      <c r="O15" s="31"/>
      <c r="P15" s="255"/>
      <c r="Q15" s="255"/>
      <c r="R15" s="36"/>
      <c r="S15" s="11"/>
      <c r="T15" s="152"/>
      <c r="U15" s="11"/>
      <c r="V15" s="11"/>
      <c r="W15" s="11"/>
      <c r="X15" s="11"/>
      <c r="Y15" s="11"/>
      <c r="Z15" s="11"/>
      <c r="AA15" s="20"/>
      <c r="AB15" s="11"/>
      <c r="AC15" s="5"/>
      <c r="AD15" s="5"/>
      <c r="AE15" s="5"/>
      <c r="AF15" s="5"/>
      <c r="AG15" s="5"/>
      <c r="AH15" s="101"/>
      <c r="AI15" s="88"/>
      <c r="AJ15" s="87"/>
      <c r="AK15" s="20"/>
      <c r="AL15" s="11"/>
      <c r="AM15" s="19"/>
      <c r="AN15" s="19"/>
      <c r="AO15" s="19"/>
      <c r="AP15" s="3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</row>
    <row r="16" spans="2:59" ht="16.5" customHeight="1">
      <c r="B16" s="68"/>
      <c r="C16" s="131"/>
      <c r="D16"/>
      <c r="E16"/>
      <c r="F16"/>
      <c r="G16"/>
      <c r="H16"/>
      <c r="I16"/>
      <c r="J16" s="254"/>
      <c r="K16" s="11"/>
      <c r="L16" s="5"/>
      <c r="M16" s="5"/>
      <c r="N16" s="399"/>
      <c r="O16" s="400"/>
      <c r="P16" s="257"/>
      <c r="Q16" s="256"/>
      <c r="R16" s="38"/>
      <c r="S16" s="141"/>
      <c r="T16" s="113"/>
      <c r="U16" s="162"/>
      <c r="V16" s="2"/>
      <c r="W16" s="6"/>
      <c r="X16" s="4"/>
      <c r="Y16" s="10"/>
      <c r="AA16" s="14"/>
      <c r="AC16" s="5"/>
      <c r="AD16" s="5"/>
      <c r="AE16" s="5"/>
      <c r="AF16" s="5"/>
      <c r="AG16" s="5"/>
      <c r="AH16" s="102"/>
      <c r="AI16" s="103"/>
      <c r="AJ16" s="87"/>
      <c r="AK16" s="14"/>
      <c r="AL16" s="11"/>
      <c r="AM16" s="19"/>
      <c r="AN16" s="19"/>
      <c r="AO16" s="19"/>
      <c r="AP16" s="3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</row>
    <row r="17" spans="2:60">
      <c r="B17" s="68"/>
      <c r="C17" s="131"/>
      <c r="D17" s="2"/>
      <c r="E17" s="255"/>
      <c r="F17" s="6"/>
      <c r="G17" s="6"/>
      <c r="H17" s="9"/>
      <c r="I17"/>
      <c r="J17" s="131"/>
      <c r="K17" s="11"/>
      <c r="L17" s="3"/>
      <c r="M17" s="11"/>
      <c r="N17" s="401"/>
      <c r="O17" s="10"/>
      <c r="P17" s="259"/>
      <c r="Q17" s="9"/>
      <c r="R17" s="38"/>
      <c r="S17" s="92"/>
      <c r="T17" s="155"/>
      <c r="U17" s="92"/>
      <c r="V17" s="2"/>
      <c r="W17" s="9"/>
      <c r="X17" s="10"/>
      <c r="Y17" s="10"/>
      <c r="AA17" s="14"/>
      <c r="AC17" s="3"/>
      <c r="AD17" s="11"/>
      <c r="AE17" s="3"/>
      <c r="AF17" s="10"/>
      <c r="AG17" s="10"/>
      <c r="AH17" s="104"/>
      <c r="AI17" s="103"/>
      <c r="AJ17" s="92"/>
      <c r="AK17" s="14"/>
      <c r="AL17" s="11"/>
      <c r="AM17" s="19"/>
      <c r="AN17" s="7"/>
      <c r="AO17" s="7"/>
      <c r="AP17" s="3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</row>
    <row r="18" spans="2:60">
      <c r="B18" s="68"/>
      <c r="C18" s="258"/>
      <c r="D18" s="2"/>
      <c r="E18" s="2"/>
      <c r="F18" s="9"/>
      <c r="G18"/>
      <c r="H18" s="9"/>
      <c r="I18"/>
      <c r="J18" s="131"/>
      <c r="K18" s="20"/>
      <c r="L18" s="20"/>
      <c r="M18" s="61"/>
      <c r="N18" s="140"/>
      <c r="O18" s="140"/>
      <c r="P18" s="260"/>
      <c r="Q18" s="260"/>
      <c r="R18" s="38"/>
      <c r="S18" s="111"/>
      <c r="T18" s="88"/>
      <c r="U18" s="91"/>
      <c r="V18" s="2"/>
      <c r="W18" s="6"/>
      <c r="X18" s="10"/>
      <c r="Y18" s="3"/>
      <c r="AH18" s="103"/>
      <c r="AI18" s="88"/>
      <c r="AJ18" s="87"/>
      <c r="AK18" s="14"/>
      <c r="AL18" s="11"/>
      <c r="AM18" s="7"/>
      <c r="AN18" s="19"/>
      <c r="AO18" s="19"/>
      <c r="AP18" s="31"/>
      <c r="AQ18" s="11"/>
      <c r="AR18" s="15"/>
      <c r="AS18" s="7"/>
      <c r="AT18" s="7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</row>
    <row r="19" spans="2:60" ht="15.75" customHeight="1">
      <c r="B19" s="68"/>
      <c r="C19" s="12" t="s">
        <v>70</v>
      </c>
      <c r="F19" s="255"/>
      <c r="H19"/>
      <c r="I19" s="26"/>
      <c r="J19" s="26"/>
      <c r="K19" s="31"/>
      <c r="L19" s="31"/>
      <c r="M19" s="31"/>
      <c r="N19" s="11"/>
      <c r="O19" s="11"/>
      <c r="P19"/>
      <c r="R19" s="30"/>
      <c r="S19" s="101"/>
      <c r="T19" s="88"/>
      <c r="U19" s="101"/>
      <c r="V19" s="2"/>
      <c r="W19" s="9"/>
      <c r="X19" s="10"/>
      <c r="Y19" s="3"/>
      <c r="AH19" s="104"/>
      <c r="AI19" s="88"/>
      <c r="AJ19" s="87"/>
      <c r="AK19" s="14"/>
      <c r="AL19" s="11"/>
      <c r="AM19" s="19"/>
      <c r="AN19" s="19"/>
      <c r="AO19" s="19"/>
      <c r="AP19" s="3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</row>
    <row r="20" spans="2:60" ht="15.75" customHeight="1">
      <c r="B20" s="68"/>
      <c r="C20" s="131"/>
      <c r="D20"/>
      <c r="E20" s="258"/>
      <c r="F20"/>
      <c r="G20" s="255"/>
      <c r="H20" s="255"/>
      <c r="I20" s="255"/>
      <c r="J20" s="255"/>
      <c r="K20" s="5"/>
      <c r="L20" s="5"/>
      <c r="M20" s="5"/>
      <c r="N20" s="11"/>
      <c r="O20" s="303"/>
      <c r="Q20" s="1"/>
      <c r="R20" s="38"/>
      <c r="S20" s="111"/>
      <c r="T20" s="99"/>
      <c r="U20" s="91"/>
      <c r="V20" s="22"/>
      <c r="W20" s="23"/>
      <c r="X20" s="14"/>
      <c r="Y20" s="11"/>
      <c r="AH20" s="104"/>
      <c r="AI20" s="88"/>
      <c r="AJ20" s="87"/>
      <c r="AK20" s="14"/>
      <c r="AL20" s="11"/>
      <c r="AM20" s="19"/>
      <c r="AN20" s="19"/>
      <c r="AO20" s="19"/>
      <c r="AP20" s="31"/>
      <c r="AQ20" s="11"/>
      <c r="AR20" s="15"/>
      <c r="AS20" s="7"/>
      <c r="AT20" s="7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</row>
    <row r="21" spans="2:60" ht="20.25" customHeight="1">
      <c r="C21" s="13" t="s">
        <v>36</v>
      </c>
      <c r="D21" s="131"/>
      <c r="E21" s="2"/>
      <c r="F21" s="6"/>
      <c r="G21" s="6"/>
      <c r="H21" s="86"/>
      <c r="J21" s="130"/>
      <c r="K21" s="8"/>
      <c r="L21" s="5"/>
      <c r="M21" s="11"/>
      <c r="N21" s="30"/>
      <c r="O21" s="22"/>
      <c r="P21" s="262"/>
      <c r="Q21" s="107"/>
      <c r="R21" s="101"/>
      <c r="S21" s="101"/>
      <c r="T21" s="88"/>
      <c r="U21" s="87"/>
      <c r="V21" s="143"/>
      <c r="W21" s="142"/>
      <c r="X21" s="142"/>
      <c r="Y21" s="477"/>
      <c r="Z21" s="92"/>
      <c r="AA21" s="92"/>
      <c r="AB21" s="143"/>
      <c r="AC21" s="143"/>
      <c r="AD21" s="143"/>
      <c r="AE21" s="142"/>
      <c r="AF21" s="142"/>
      <c r="AG21" s="107"/>
      <c r="AH21" s="92"/>
      <c r="AI21" s="100"/>
      <c r="AJ21" s="92"/>
      <c r="AK21" s="87"/>
      <c r="AL21" s="92"/>
      <c r="AM21" s="112"/>
      <c r="AN21" s="233"/>
      <c r="AO21" s="112"/>
      <c r="AP21" s="320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</row>
    <row r="22" spans="2:60" ht="15.75" customHeight="1">
      <c r="B22" s="261"/>
      <c r="C22" s="68"/>
      <c r="E22"/>
      <c r="F22"/>
      <c r="G22" s="9"/>
      <c r="H22" s="9"/>
      <c r="I22"/>
      <c r="J22" s="130"/>
      <c r="K22" s="11"/>
      <c r="L22" s="11"/>
      <c r="M22" s="11"/>
      <c r="N22" s="78"/>
      <c r="O22" s="7"/>
      <c r="P22" s="264"/>
      <c r="Q22" s="107"/>
      <c r="R22" s="92"/>
      <c r="S22" s="101"/>
      <c r="T22" s="88"/>
      <c r="U22" s="87"/>
      <c r="V22" s="92"/>
      <c r="W22" s="92"/>
      <c r="X22" s="477"/>
      <c r="Y22" s="477"/>
      <c r="Z22" s="92"/>
      <c r="AA22" s="92"/>
      <c r="AB22" s="143"/>
      <c r="AC22" s="143"/>
      <c r="AD22" s="143"/>
      <c r="AE22" s="477"/>
      <c r="AF22" s="477"/>
      <c r="AG22" s="107"/>
      <c r="AH22" s="106"/>
      <c r="AI22" s="92"/>
      <c r="AJ22" s="92"/>
      <c r="AK22" s="87"/>
      <c r="AL22" s="92"/>
      <c r="AM22" s="233"/>
      <c r="AN22" s="112"/>
      <c r="AO22" s="112"/>
      <c r="AP22" s="320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</row>
    <row r="23" spans="2:60" ht="13.5" customHeight="1">
      <c r="B23" s="263"/>
      <c r="C23" s="342" t="s">
        <v>74</v>
      </c>
      <c r="K23" s="11"/>
      <c r="L23" s="11"/>
      <c r="M23" s="5"/>
      <c r="N23" s="38"/>
      <c r="O23" s="7"/>
      <c r="P23" s="258"/>
      <c r="Q23" s="107"/>
      <c r="R23" s="92"/>
      <c r="S23" s="101"/>
      <c r="T23" s="88"/>
      <c r="U23" s="87"/>
      <c r="V23" s="92"/>
      <c r="W23" s="92"/>
      <c r="X23" s="477"/>
      <c r="Y23" s="143"/>
      <c r="Z23" s="92"/>
      <c r="AA23" s="92"/>
      <c r="AB23" s="116"/>
      <c r="AC23" s="107"/>
      <c r="AD23" s="92"/>
      <c r="AE23" s="107"/>
      <c r="AF23" s="107"/>
      <c r="AG23" s="107"/>
      <c r="AH23" s="105"/>
      <c r="AI23" s="88"/>
      <c r="AJ23" s="87"/>
      <c r="AK23" s="180"/>
      <c r="AL23" s="92"/>
      <c r="AM23" s="112"/>
      <c r="AN23" s="112"/>
      <c r="AO23" s="112"/>
      <c r="AP23" s="320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</row>
    <row r="24" spans="2:60" ht="13.5" customHeight="1">
      <c r="B24" s="265"/>
      <c r="K24" s="11"/>
      <c r="L24" s="11"/>
      <c r="M24" s="11"/>
      <c r="N24" s="11"/>
      <c r="O24" s="11"/>
      <c r="P24"/>
      <c r="Q24" s="457"/>
      <c r="R24" s="92"/>
      <c r="S24" s="92"/>
      <c r="T24" s="155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107"/>
      <c r="AF24" s="107"/>
      <c r="AG24" s="107"/>
      <c r="AH24" s="101"/>
      <c r="AI24" s="88"/>
      <c r="AJ24" s="87"/>
      <c r="AK24" s="180"/>
      <c r="AL24" s="92"/>
      <c r="AM24" s="233"/>
      <c r="AN24" s="112"/>
      <c r="AO24" s="112"/>
      <c r="AP24" s="320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</row>
    <row r="25" spans="2:60" ht="12.75" customHeight="1">
      <c r="C25" s="25" t="s">
        <v>37</v>
      </c>
      <c r="E25"/>
      <c r="G25" s="9"/>
      <c r="H25" s="2"/>
      <c r="I25"/>
      <c r="J25" s="130"/>
      <c r="K25" s="49"/>
      <c r="L25" s="49"/>
      <c r="M25" s="49"/>
      <c r="N25" s="5"/>
      <c r="O25" s="7"/>
      <c r="P25" s="131"/>
      <c r="Q25" s="87"/>
      <c r="R25" s="92"/>
      <c r="S25" s="103"/>
      <c r="T25" s="88"/>
      <c r="U25" s="87"/>
      <c r="V25" s="92"/>
      <c r="W25" s="92"/>
      <c r="X25" s="92"/>
      <c r="Y25" s="92"/>
      <c r="Z25" s="92"/>
      <c r="AA25" s="92"/>
      <c r="AB25" s="92"/>
      <c r="AC25" s="92"/>
      <c r="AD25" s="107"/>
      <c r="AE25" s="107"/>
      <c r="AF25" s="107"/>
      <c r="AG25" s="107"/>
      <c r="AH25" s="101"/>
      <c r="AI25" s="88"/>
      <c r="AJ25" s="87"/>
      <c r="AK25" s="87"/>
      <c r="AL25" s="92"/>
      <c r="AM25" s="112"/>
      <c r="AN25" s="112"/>
      <c r="AO25" s="112"/>
      <c r="AP25" s="320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92"/>
      <c r="BD25" s="92"/>
      <c r="BE25" s="92"/>
      <c r="BF25" s="92"/>
      <c r="BG25" s="92"/>
    </row>
    <row r="26" spans="2:60" ht="13.5" customHeight="1">
      <c r="B26" s="258"/>
      <c r="C26" s="264"/>
      <c r="D26" s="264"/>
      <c r="E26" s="130"/>
      <c r="F26" s="130"/>
      <c r="G26" s="130"/>
      <c r="H26" s="258"/>
      <c r="I26" s="68"/>
      <c r="J26" s="130"/>
      <c r="K26" s="49"/>
      <c r="L26" s="49"/>
      <c r="M26" s="200"/>
      <c r="N26" s="38"/>
      <c r="O26" s="7"/>
      <c r="P26" s="131"/>
      <c r="Q26" s="85"/>
      <c r="R26" s="92"/>
      <c r="S26" s="154"/>
      <c r="T26" s="197"/>
      <c r="U26" s="91"/>
      <c r="V26" s="92"/>
      <c r="W26" s="92"/>
      <c r="X26" s="92"/>
      <c r="Y26" s="92"/>
      <c r="Z26" s="92"/>
      <c r="AA26" s="92"/>
      <c r="AB26" s="92"/>
      <c r="AC26" s="92"/>
      <c r="AD26" s="92"/>
      <c r="AE26" s="107"/>
      <c r="AF26" s="92"/>
      <c r="AG26" s="92"/>
      <c r="AH26" s="101"/>
      <c r="AI26" s="88"/>
      <c r="AJ26" s="91"/>
      <c r="AK26" s="87"/>
      <c r="AL26" s="92"/>
      <c r="AM26" s="112"/>
      <c r="AN26" s="112"/>
      <c r="AO26" s="112"/>
      <c r="AP26" s="320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</row>
    <row r="27" spans="2:60" ht="15.75" customHeight="1">
      <c r="B27" s="266"/>
      <c r="C27" s="264"/>
      <c r="D27"/>
      <c r="E27"/>
      <c r="F27"/>
      <c r="G27"/>
      <c r="H27" s="266"/>
      <c r="I27" s="68"/>
      <c r="J27" s="130"/>
      <c r="K27" s="49"/>
      <c r="L27" s="49"/>
      <c r="M27" s="49"/>
      <c r="N27" s="38"/>
      <c r="O27" s="7"/>
      <c r="P27" s="131"/>
      <c r="Q27" s="87"/>
      <c r="R27" s="103"/>
      <c r="S27" s="133"/>
      <c r="T27" s="88"/>
      <c r="U27" s="87"/>
      <c r="V27" s="92"/>
      <c r="W27" s="92"/>
      <c r="X27" s="92"/>
      <c r="Y27" s="101"/>
      <c r="Z27" s="87"/>
      <c r="AA27" s="85"/>
      <c r="AB27" s="102"/>
      <c r="AC27" s="102"/>
      <c r="AD27" s="102"/>
      <c r="AE27" s="158"/>
      <c r="AF27" s="102"/>
      <c r="AG27" s="102"/>
      <c r="AH27" s="102"/>
      <c r="AI27" s="102"/>
      <c r="AJ27" s="102"/>
      <c r="AK27" s="102"/>
      <c r="AL27" s="102"/>
      <c r="AM27" s="102"/>
      <c r="AN27" s="87"/>
      <c r="AO27" s="87"/>
      <c r="AP27" s="320"/>
      <c r="AQ27" s="180"/>
      <c r="AR27" s="180"/>
      <c r="AS27" s="85"/>
      <c r="AT27" s="88"/>
      <c r="AU27" s="88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42"/>
    </row>
    <row r="28" spans="2:60" ht="17.25" customHeight="1">
      <c r="C28" s="68"/>
      <c r="D28" s="86" t="s">
        <v>205</v>
      </c>
      <c r="F28"/>
      <c r="H28"/>
      <c r="I28" s="12" t="s">
        <v>206</v>
      </c>
      <c r="K28" s="49"/>
      <c r="L28" s="49"/>
      <c r="M28" s="49"/>
      <c r="N28" s="39"/>
      <c r="O28" s="7"/>
      <c r="P28" s="131"/>
      <c r="Q28" s="87"/>
      <c r="R28" s="104"/>
      <c r="S28" s="101"/>
      <c r="T28" s="88"/>
      <c r="U28" s="87"/>
      <c r="V28" s="92"/>
      <c r="W28" s="92"/>
      <c r="X28" s="92"/>
      <c r="Y28" s="101"/>
      <c r="Z28" s="88"/>
      <c r="AA28" s="85"/>
      <c r="AB28" s="102"/>
      <c r="AC28" s="102"/>
      <c r="AD28" s="423"/>
      <c r="AE28" s="158"/>
      <c r="AF28" s="102"/>
      <c r="AG28" s="157"/>
      <c r="AH28" s="157"/>
      <c r="AI28" s="157"/>
      <c r="AJ28" s="157"/>
      <c r="AK28" s="157"/>
      <c r="AL28" s="157"/>
      <c r="AM28" s="157"/>
      <c r="AN28" s="87"/>
      <c r="AO28" s="87"/>
      <c r="AP28" s="320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</row>
    <row r="29" spans="2:60" ht="13.5" customHeight="1">
      <c r="C29" s="68"/>
      <c r="D29" s="131"/>
      <c r="E29"/>
      <c r="F29"/>
      <c r="G29"/>
      <c r="H29"/>
      <c r="I29"/>
      <c r="J29"/>
      <c r="K29" s="49"/>
      <c r="L29" s="139"/>
      <c r="M29" s="49"/>
      <c r="N29" s="43"/>
      <c r="O29" s="11"/>
      <c r="P29" s="67"/>
      <c r="Q29" s="87"/>
      <c r="R29" s="104"/>
      <c r="S29" s="101"/>
      <c r="T29" s="88"/>
      <c r="U29" s="87"/>
      <c r="V29" s="92"/>
      <c r="W29" s="92"/>
      <c r="X29" s="92"/>
      <c r="Y29" s="101"/>
      <c r="Z29" s="88"/>
      <c r="AA29" s="85"/>
      <c r="AB29" s="102"/>
      <c r="AC29" s="102"/>
      <c r="AD29" s="102"/>
      <c r="AE29" s="158"/>
      <c r="AF29" s="102"/>
      <c r="AG29" s="102"/>
      <c r="AH29" s="102"/>
      <c r="AI29" s="423"/>
      <c r="AJ29" s="102"/>
      <c r="AK29" s="296"/>
      <c r="AL29" s="102"/>
      <c r="AM29" s="102"/>
      <c r="AN29" s="87"/>
      <c r="AO29" s="87"/>
      <c r="AP29" s="320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</row>
    <row r="30" spans="2:60" ht="15.75" customHeight="1">
      <c r="C30" s="67"/>
      <c r="D30"/>
      <c r="E30"/>
      <c r="F30"/>
      <c r="G30"/>
      <c r="H30"/>
      <c r="I30"/>
      <c r="J30" s="131"/>
      <c r="K30" s="45"/>
      <c r="L30" s="7"/>
      <c r="M30" s="14"/>
      <c r="N30" s="38"/>
      <c r="O30" s="7"/>
      <c r="P30" s="131"/>
      <c r="Q30" s="457"/>
      <c r="R30" s="104"/>
      <c r="S30" s="92"/>
      <c r="T30" s="155"/>
      <c r="U30" s="92"/>
      <c r="V30" s="85"/>
      <c r="W30" s="85"/>
      <c r="X30" s="85"/>
      <c r="Y30" s="101"/>
      <c r="Z30" s="88"/>
      <c r="AA30" s="85"/>
      <c r="AB30" s="102"/>
      <c r="AC30" s="102"/>
      <c r="AD30" s="102"/>
      <c r="AE30" s="158"/>
      <c r="AF30" s="478"/>
      <c r="AG30" s="102"/>
      <c r="AH30" s="102"/>
      <c r="AI30" s="423"/>
      <c r="AJ30" s="201"/>
      <c r="AK30" s="296"/>
      <c r="AL30" s="102"/>
      <c r="AM30" s="102"/>
      <c r="AN30" s="87"/>
      <c r="AO30" s="87"/>
      <c r="AP30" s="85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</row>
    <row r="31" spans="2:60" ht="15" customHeight="1">
      <c r="C31" s="269" t="s">
        <v>294</v>
      </c>
      <c r="D31"/>
      <c r="E31"/>
      <c r="F31" s="28"/>
      <c r="G31" s="268"/>
      <c r="H31"/>
      <c r="I31" s="28"/>
      <c r="J31" s="28"/>
      <c r="K31" s="11"/>
      <c r="L31" s="48"/>
      <c r="M31" s="11"/>
      <c r="N31" s="402"/>
      <c r="O31" s="7"/>
      <c r="P31" s="131"/>
      <c r="Q31" s="457"/>
      <c r="R31" s="101"/>
      <c r="S31" s="101"/>
      <c r="T31" s="88"/>
      <c r="U31" s="83"/>
      <c r="V31" s="92"/>
      <c r="W31" s="92"/>
      <c r="X31" s="92"/>
      <c r="Y31" s="133"/>
      <c r="Z31" s="88"/>
      <c r="AA31" s="85"/>
      <c r="AB31" s="102"/>
      <c r="AC31" s="296"/>
      <c r="AD31" s="102"/>
      <c r="AE31" s="158"/>
      <c r="AF31" s="102"/>
      <c r="AG31" s="102"/>
      <c r="AH31" s="102"/>
      <c r="AI31" s="423"/>
      <c r="AJ31" s="201"/>
      <c r="AK31" s="102"/>
      <c r="AL31" s="201"/>
      <c r="AM31" s="102"/>
      <c r="AN31" s="87"/>
      <c r="AO31" s="87"/>
      <c r="AP31" s="479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</row>
    <row r="32" spans="2:60" ht="13.5" customHeight="1">
      <c r="C32" s="1"/>
      <c r="E32"/>
      <c r="G32"/>
      <c r="H32"/>
      <c r="I32"/>
      <c r="J32"/>
      <c r="K32" s="11"/>
      <c r="L32" s="11"/>
      <c r="M32" s="11"/>
      <c r="N32" s="402"/>
      <c r="O32" s="7"/>
      <c r="P32" s="131"/>
      <c r="Q32" s="87"/>
      <c r="R32" s="101"/>
      <c r="S32" s="154"/>
      <c r="T32" s="197"/>
      <c r="U32" s="83"/>
      <c r="V32" s="92"/>
      <c r="W32" s="92"/>
      <c r="X32" s="92"/>
      <c r="Y32" s="92"/>
      <c r="Z32" s="92"/>
      <c r="AA32" s="92"/>
      <c r="AB32" s="92"/>
      <c r="AC32" s="92"/>
      <c r="AD32" s="92"/>
      <c r="AE32" s="87"/>
      <c r="AF32" s="92"/>
      <c r="AG32" s="92"/>
      <c r="AH32" s="92"/>
      <c r="AI32" s="92"/>
      <c r="AJ32" s="87"/>
      <c r="AK32" s="87"/>
      <c r="AL32" s="87"/>
      <c r="AM32" s="87"/>
      <c r="AN32" s="87"/>
      <c r="AO32" s="87"/>
      <c r="AP32" s="479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</row>
    <row r="33" spans="2:59" ht="14.25" customHeight="1">
      <c r="D33"/>
      <c r="E33"/>
      <c r="F33"/>
      <c r="G33"/>
      <c r="H33"/>
      <c r="I33"/>
      <c r="J33"/>
      <c r="K33" s="7"/>
      <c r="L33" s="11"/>
      <c r="M33" s="11"/>
      <c r="N33" s="50"/>
      <c r="O33" s="7"/>
      <c r="P33" s="131"/>
      <c r="Q33" s="87"/>
      <c r="R33" s="92"/>
      <c r="S33" s="133"/>
      <c r="T33" s="88"/>
      <c r="U33" s="85"/>
      <c r="V33" s="92"/>
      <c r="W33" s="92"/>
      <c r="X33" s="92"/>
      <c r="Y33" s="92"/>
      <c r="Z33" s="92"/>
      <c r="AA33" s="92"/>
      <c r="AB33" s="92"/>
      <c r="AC33" s="92"/>
      <c r="AD33" s="92"/>
      <c r="AE33" s="87"/>
      <c r="AF33" s="92"/>
      <c r="AG33" s="92"/>
      <c r="AH33" s="92"/>
      <c r="AI33" s="92"/>
      <c r="AJ33" s="87"/>
      <c r="AK33" s="87"/>
      <c r="AL33" s="87"/>
      <c r="AM33" s="87"/>
      <c r="AN33" s="87"/>
      <c r="AO33" s="87"/>
      <c r="AP33" s="320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</row>
    <row r="34" spans="2:59" ht="12.75" customHeight="1">
      <c r="B34" s="272"/>
      <c r="C34" s="273"/>
      <c r="D34" s="274"/>
      <c r="E34" s="275"/>
      <c r="F34" s="46"/>
      <c r="G34" s="46"/>
      <c r="H34" s="46"/>
      <c r="I34" s="46"/>
      <c r="J34" s="46"/>
      <c r="K34" s="47"/>
      <c r="L34" s="403"/>
      <c r="M34" s="403"/>
      <c r="N34" s="55"/>
      <c r="O34" s="7"/>
      <c r="P34" s="131"/>
      <c r="Q34" s="87"/>
      <c r="R34" s="106"/>
      <c r="S34" s="92"/>
      <c r="T34" s="100"/>
      <c r="U34" s="92"/>
      <c r="V34" s="92"/>
      <c r="W34" s="92"/>
      <c r="X34" s="92"/>
      <c r="Y34" s="92"/>
      <c r="Z34" s="92"/>
      <c r="AA34" s="87"/>
      <c r="AB34" s="454"/>
      <c r="AC34" s="88"/>
      <c r="AD34" s="87"/>
      <c r="AE34" s="457"/>
      <c r="AF34" s="92"/>
      <c r="AG34" s="92"/>
      <c r="AH34" s="92"/>
      <c r="AI34" s="92"/>
      <c r="AJ34" s="87"/>
      <c r="AK34" s="87"/>
      <c r="AL34" s="87"/>
      <c r="AM34" s="87"/>
      <c r="AN34" s="234"/>
      <c r="AO34" s="87"/>
      <c r="AP34" s="320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</row>
    <row r="35" spans="2:59" ht="16.5" customHeight="1">
      <c r="B35" s="276"/>
      <c r="C35" s="276"/>
      <c r="D35" s="276"/>
      <c r="E35" s="277"/>
      <c r="F35" s="276"/>
      <c r="G35" s="276"/>
      <c r="H35" s="276"/>
      <c r="I35" s="276"/>
      <c r="J35" s="276"/>
      <c r="K35" s="53"/>
      <c r="L35" s="53"/>
      <c r="M35" s="53"/>
      <c r="N35" s="50"/>
      <c r="O35" s="7"/>
      <c r="P35" s="131"/>
      <c r="Q35" s="87"/>
      <c r="R35" s="92"/>
      <c r="S35" s="92"/>
      <c r="T35" s="92"/>
      <c r="U35" s="92"/>
      <c r="V35" s="92"/>
      <c r="W35" s="164"/>
      <c r="X35" s="428"/>
      <c r="Y35" s="92"/>
      <c r="Z35" s="164"/>
      <c r="AA35" s="164"/>
      <c r="AB35" s="92"/>
      <c r="AC35" s="429"/>
      <c r="AD35" s="92"/>
      <c r="AE35" s="92"/>
      <c r="AF35" s="85"/>
      <c r="AG35" s="92"/>
      <c r="AH35" s="92"/>
      <c r="AI35" s="92"/>
      <c r="AJ35" s="92"/>
      <c r="AK35" s="92"/>
      <c r="AL35" s="92"/>
      <c r="AM35" s="87"/>
      <c r="AN35" s="87"/>
      <c r="AO35" s="87"/>
      <c r="AP35" s="320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</row>
    <row r="36" spans="2:59" ht="15" customHeight="1">
      <c r="B36" s="267"/>
      <c r="C36" s="267"/>
      <c r="D36" s="270"/>
      <c r="E36" s="278"/>
      <c r="F36" s="267"/>
      <c r="G36" s="260"/>
      <c r="H36" s="260"/>
      <c r="I36" s="260"/>
      <c r="J36" s="260"/>
      <c r="K36" s="140"/>
      <c r="L36" s="140"/>
      <c r="M36" s="140"/>
      <c r="N36" s="50"/>
      <c r="O36" s="7"/>
      <c r="P36" s="131"/>
      <c r="Q36" s="87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106"/>
      <c r="AI36" s="92"/>
      <c r="AJ36" s="100"/>
      <c r="AK36" s="92"/>
      <c r="AL36" s="92"/>
      <c r="AM36" s="87"/>
      <c r="AN36" s="87"/>
      <c r="AO36" s="87"/>
      <c r="AP36" s="320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</row>
    <row r="37" spans="2:59" ht="16.5" customHeight="1">
      <c r="B37" s="279"/>
      <c r="C37" s="279"/>
      <c r="D37" s="279"/>
      <c r="E37" s="280"/>
      <c r="F37" s="279"/>
      <c r="G37" s="279"/>
      <c r="H37" s="281"/>
      <c r="I37" s="279"/>
      <c r="J37" s="281"/>
      <c r="K37" s="405"/>
      <c r="L37" s="404"/>
      <c r="M37" s="404"/>
      <c r="N37" s="43"/>
      <c r="O37" s="11"/>
      <c r="P37"/>
      <c r="Q37" s="87"/>
      <c r="R37" s="92"/>
      <c r="S37" s="92"/>
      <c r="T37" s="92"/>
      <c r="U37" s="92"/>
      <c r="V37" s="164"/>
      <c r="W37" s="164"/>
      <c r="X37" s="92"/>
      <c r="Y37" s="164"/>
      <c r="Z37" s="164"/>
      <c r="AA37" s="92"/>
      <c r="AB37" s="88"/>
      <c r="AC37" s="92"/>
      <c r="AD37" s="92"/>
      <c r="AE37" s="92"/>
      <c r="AF37" s="92"/>
      <c r="AG37" s="92"/>
      <c r="AH37" s="92"/>
      <c r="AI37" s="155"/>
      <c r="AJ37" s="92"/>
      <c r="AK37" s="92"/>
      <c r="AL37" s="92"/>
      <c r="AM37" s="87"/>
      <c r="AN37" s="87"/>
      <c r="AO37" s="87"/>
      <c r="AP37" s="320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</row>
    <row r="38" spans="2:59" ht="13.5" customHeight="1">
      <c r="D38"/>
      <c r="E38"/>
      <c r="F38"/>
      <c r="G38"/>
      <c r="H38"/>
      <c r="I38"/>
      <c r="J38"/>
      <c r="K38" s="11"/>
      <c r="L38" s="11"/>
      <c r="M38" s="11"/>
      <c r="N38" s="78"/>
      <c r="O38" s="7"/>
      <c r="P38" s="282"/>
      <c r="Q38" s="87"/>
      <c r="R38" s="92"/>
      <c r="S38" s="433"/>
      <c r="T38" s="434"/>
      <c r="U38" s="435"/>
      <c r="V38" s="436"/>
      <c r="W38" s="437"/>
      <c r="X38" s="437"/>
      <c r="Y38" s="437"/>
      <c r="Z38" s="437"/>
      <c r="AA38" s="437"/>
      <c r="AB38" s="437"/>
      <c r="AC38" s="433"/>
      <c r="AD38" s="433"/>
      <c r="AE38" s="438"/>
      <c r="AF38" s="92"/>
      <c r="AG38" s="92"/>
      <c r="AH38" s="101"/>
      <c r="AI38" s="88"/>
      <c r="AJ38" s="87"/>
      <c r="AK38" s="92"/>
      <c r="AL38" s="92"/>
      <c r="AM38" s="453"/>
      <c r="AN38" s="453"/>
      <c r="AO38" s="453"/>
      <c r="AP38" s="320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</row>
    <row r="39" spans="2:59" ht="17.25" customHeight="1">
      <c r="D39"/>
      <c r="E39"/>
      <c r="F39"/>
      <c r="G39"/>
      <c r="H39"/>
      <c r="I39"/>
      <c r="J39"/>
      <c r="K39" s="48"/>
      <c r="L39" s="92"/>
      <c r="M39" s="429"/>
      <c r="N39" s="105"/>
      <c r="O39" s="88"/>
      <c r="P39" s="87"/>
      <c r="Q39" s="92"/>
      <c r="R39" s="92"/>
      <c r="S39" s="185"/>
      <c r="T39" s="185"/>
      <c r="U39" s="185"/>
      <c r="V39" s="439"/>
      <c r="W39" s="185"/>
      <c r="X39" s="185"/>
      <c r="Y39" s="185"/>
      <c r="Z39" s="185"/>
      <c r="AA39" s="185"/>
      <c r="AB39" s="185"/>
      <c r="AC39" s="185"/>
      <c r="AD39" s="185"/>
      <c r="AE39" s="185"/>
      <c r="AF39" s="87"/>
      <c r="AG39" s="92"/>
      <c r="AH39" s="202"/>
      <c r="AI39" s="88"/>
      <c r="AJ39" s="87"/>
      <c r="AK39" s="92"/>
      <c r="AL39" s="92"/>
      <c r="AM39" s="112"/>
      <c r="AN39" s="112"/>
      <c r="AO39" s="112"/>
      <c r="AP39" s="320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</row>
    <row r="40" spans="2:59" ht="13.5" customHeight="1">
      <c r="D40"/>
      <c r="E40" s="132"/>
      <c r="F40"/>
      <c r="G40"/>
      <c r="H40"/>
      <c r="I40"/>
      <c r="J40"/>
      <c r="K40" s="11"/>
      <c r="L40" s="92"/>
      <c r="M40" s="92"/>
      <c r="N40" s="107"/>
      <c r="O40" s="107"/>
      <c r="P40" s="92"/>
      <c r="Q40" s="107"/>
      <c r="R40" s="92"/>
      <c r="S40" s="102"/>
      <c r="T40" s="296"/>
      <c r="U40" s="102"/>
      <c r="V40" s="158"/>
      <c r="W40" s="102"/>
      <c r="X40" s="102"/>
      <c r="Y40" s="102"/>
      <c r="Z40" s="102"/>
      <c r="AA40" s="102"/>
      <c r="AB40" s="102"/>
      <c r="AC40" s="201"/>
      <c r="AD40" s="102"/>
      <c r="AE40" s="309"/>
      <c r="AF40" s="92"/>
      <c r="AG40" s="92"/>
      <c r="AH40" s="104"/>
      <c r="AI40" s="88"/>
      <c r="AJ40" s="99"/>
      <c r="AK40" s="92"/>
      <c r="AL40" s="92"/>
      <c r="AM40" s="233"/>
      <c r="AN40" s="88"/>
      <c r="AO40" s="88"/>
      <c r="AP40" s="85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</row>
    <row r="41" spans="2:59" ht="15" customHeight="1">
      <c r="B41" s="271"/>
      <c r="D41"/>
      <c r="E41"/>
      <c r="F41"/>
      <c r="G41"/>
      <c r="H41"/>
      <c r="I41"/>
      <c r="J41"/>
      <c r="K41" s="11"/>
      <c r="L41" s="92"/>
      <c r="M41" s="92"/>
      <c r="N41" s="167"/>
      <c r="O41" s="92"/>
      <c r="P41" s="92"/>
      <c r="Q41" s="107"/>
      <c r="R41" s="92"/>
      <c r="S41" s="440"/>
      <c r="T41" s="440"/>
      <c r="U41" s="440"/>
      <c r="V41" s="441"/>
      <c r="W41" s="440"/>
      <c r="X41" s="440"/>
      <c r="Y41" s="442"/>
      <c r="Z41" s="440"/>
      <c r="AA41" s="442"/>
      <c r="AB41" s="442"/>
      <c r="AC41" s="440"/>
      <c r="AD41" s="440"/>
      <c r="AE41" s="440"/>
      <c r="AF41" s="92"/>
      <c r="AG41" s="92"/>
      <c r="AH41" s="101"/>
      <c r="AI41" s="88"/>
      <c r="AJ41" s="87"/>
      <c r="AK41" s="92"/>
      <c r="AL41" s="92"/>
      <c r="AM41" s="112"/>
      <c r="AN41" s="112"/>
      <c r="AO41" s="112"/>
      <c r="AP41" s="320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</row>
    <row r="42" spans="2:59" ht="12" customHeight="1">
      <c r="D42" s="282"/>
      <c r="E42"/>
      <c r="F42"/>
      <c r="G42"/>
      <c r="H42"/>
      <c r="I42"/>
      <c r="J42"/>
      <c r="K42" s="11"/>
      <c r="L42" s="92"/>
      <c r="M42" s="92"/>
      <c r="N42" s="167"/>
      <c r="O42" s="92"/>
      <c r="P42" s="92"/>
      <c r="Q42" s="107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104"/>
      <c r="AI42" s="88"/>
      <c r="AJ42" s="87"/>
      <c r="AK42" s="92"/>
      <c r="AL42" s="92"/>
      <c r="AM42" s="112"/>
      <c r="AN42" s="112"/>
      <c r="AO42" s="112"/>
      <c r="AP42" s="320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</row>
    <row r="43" spans="2:59" ht="12" customHeight="1">
      <c r="B43" s="283"/>
      <c r="C43" s="68"/>
      <c r="D43" s="131"/>
      <c r="E43"/>
      <c r="F43"/>
      <c r="G43" s="131"/>
      <c r="H43" s="131"/>
      <c r="I43" s="131"/>
      <c r="J43" s="131"/>
      <c r="K43" s="14"/>
      <c r="L43" s="87"/>
      <c r="M43" s="92"/>
      <c r="N43" s="167"/>
      <c r="O43" s="92"/>
      <c r="P43" s="92"/>
      <c r="Q43" s="107"/>
      <c r="R43" s="728"/>
      <c r="S43" s="92"/>
      <c r="T43" s="92"/>
      <c r="U43" s="92"/>
      <c r="V43" s="92"/>
      <c r="W43" s="92"/>
      <c r="X43" s="92"/>
      <c r="Y43" s="92"/>
      <c r="Z43" s="92"/>
      <c r="AA43" s="92"/>
      <c r="AB43" s="429"/>
      <c r="AC43" s="92"/>
      <c r="AD43" s="429"/>
      <c r="AE43" s="92"/>
      <c r="AF43" s="92"/>
      <c r="AG43" s="92"/>
      <c r="AH43" s="104"/>
      <c r="AI43" s="88"/>
      <c r="AJ43" s="87"/>
      <c r="AK43" s="92"/>
      <c r="AL43" s="92"/>
      <c r="AM43" s="88"/>
      <c r="AN43" s="112"/>
      <c r="AO43" s="112"/>
      <c r="AP43" s="320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</row>
    <row r="44" spans="2:59" ht="15" customHeight="1">
      <c r="B44" s="258"/>
      <c r="C44" s="68"/>
      <c r="D44" s="131"/>
      <c r="E44"/>
      <c r="F44"/>
      <c r="G44" s="131"/>
      <c r="H44" s="131"/>
      <c r="I44" s="131"/>
      <c r="J44" s="131"/>
      <c r="K44" s="11"/>
      <c r="L44" s="92"/>
      <c r="M44" s="92"/>
      <c r="N44" s="167"/>
      <c r="O44" s="92"/>
      <c r="P44" s="728"/>
      <c r="Q44" s="107"/>
      <c r="R44" s="92"/>
      <c r="S44" s="92"/>
      <c r="T44" s="92"/>
      <c r="U44" s="92"/>
      <c r="V44" s="443"/>
      <c r="W44" s="92"/>
      <c r="X44" s="92"/>
      <c r="Y44" s="92"/>
      <c r="Z44" s="92"/>
      <c r="AA44" s="92"/>
      <c r="AB44" s="92"/>
      <c r="AC44" s="92"/>
      <c r="AD44" s="429"/>
      <c r="AE44" s="92"/>
      <c r="AF44" s="92"/>
      <c r="AG44" s="92"/>
      <c r="AH44" s="92"/>
      <c r="AI44" s="100"/>
      <c r="AJ44" s="92"/>
      <c r="AK44" s="92"/>
      <c r="AL44" s="92"/>
      <c r="AM44" s="112"/>
      <c r="AN44" s="141"/>
      <c r="AO44" s="112"/>
      <c r="AP44" s="320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</row>
    <row r="45" spans="2:59" ht="16.5" customHeight="1">
      <c r="B45" s="258"/>
      <c r="K45" s="14"/>
      <c r="L45" s="87"/>
      <c r="M45" s="92"/>
      <c r="N45" s="107"/>
      <c r="O45" s="107"/>
      <c r="P45" s="107"/>
      <c r="Q45" s="107"/>
      <c r="R45" s="107"/>
      <c r="S45" s="106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100"/>
      <c r="AJ45" s="92"/>
      <c r="AK45" s="92"/>
      <c r="AL45" s="92"/>
      <c r="AM45" s="112"/>
      <c r="AN45" s="112"/>
      <c r="AO45" s="112"/>
      <c r="AP45" s="320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</row>
    <row r="46" spans="2:59" ht="16.5" customHeight="1">
      <c r="K46" s="5"/>
      <c r="L46" s="107"/>
      <c r="M46" s="92"/>
      <c r="N46" s="107"/>
      <c r="O46" s="107"/>
      <c r="P46" s="92"/>
      <c r="Q46" s="107"/>
      <c r="R46" s="92"/>
      <c r="S46" s="101"/>
      <c r="T46" s="88"/>
      <c r="U46" s="87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112"/>
      <c r="AN46" s="112"/>
      <c r="AO46" s="112"/>
      <c r="AP46" s="320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</row>
    <row r="47" spans="2:59" ht="15.75" customHeight="1">
      <c r="K47" s="5"/>
      <c r="L47" s="107"/>
      <c r="M47" s="111"/>
      <c r="N47" s="107"/>
      <c r="O47" s="107"/>
      <c r="P47" s="107"/>
      <c r="Q47" s="92"/>
      <c r="R47" s="92"/>
      <c r="S47" s="101"/>
      <c r="T47" s="88"/>
      <c r="U47" s="87"/>
      <c r="V47" s="92"/>
      <c r="W47" s="92"/>
      <c r="X47" s="87"/>
      <c r="Y47" s="87"/>
      <c r="Z47" s="87"/>
      <c r="AA47" s="87"/>
      <c r="AB47" s="87"/>
      <c r="AC47" s="87"/>
      <c r="AD47" s="87"/>
      <c r="AE47" s="87"/>
      <c r="AF47" s="92"/>
      <c r="AG47" s="92"/>
      <c r="AH47" s="103"/>
      <c r="AI47" s="88"/>
      <c r="AJ47" s="87"/>
      <c r="AK47" s="92"/>
      <c r="AL47" s="92"/>
      <c r="AM47" s="112"/>
      <c r="AN47" s="88"/>
      <c r="AO47" s="88"/>
      <c r="AP47" s="87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</row>
    <row r="48" spans="2:59" ht="12.75" customHeight="1">
      <c r="B48" s="11"/>
      <c r="K48" s="5"/>
      <c r="L48" s="107"/>
      <c r="M48" s="101"/>
      <c r="N48" s="92"/>
      <c r="O48" s="177"/>
      <c r="P48" s="107"/>
      <c r="Q48" s="92"/>
      <c r="R48" s="92"/>
      <c r="S48" s="104"/>
      <c r="T48" s="88"/>
      <c r="U48" s="191"/>
      <c r="V48" s="92"/>
      <c r="W48" s="92"/>
      <c r="X48" s="87"/>
      <c r="Y48" s="87"/>
      <c r="Z48" s="87"/>
      <c r="AA48" s="87"/>
      <c r="AB48" s="92"/>
      <c r="AC48" s="92"/>
      <c r="AD48" s="92"/>
      <c r="AE48" s="92"/>
      <c r="AF48" s="92"/>
      <c r="AG48" s="92"/>
      <c r="AH48" s="101"/>
      <c r="AI48" s="88"/>
      <c r="AJ48" s="87"/>
      <c r="AK48" s="92"/>
      <c r="AL48" s="92"/>
      <c r="AM48" s="112"/>
      <c r="AN48" s="88"/>
      <c r="AO48" s="88"/>
      <c r="AP48" s="91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</row>
    <row r="49" spans="1:59" ht="15" customHeight="1">
      <c r="L49" s="107"/>
      <c r="M49" s="101"/>
      <c r="N49" s="88"/>
      <c r="O49" s="87"/>
      <c r="P49" s="92"/>
      <c r="Q49" s="92"/>
      <c r="R49" s="92"/>
      <c r="S49" s="101"/>
      <c r="T49" s="88"/>
      <c r="U49" s="87"/>
      <c r="V49" s="92"/>
      <c r="W49" s="92"/>
      <c r="X49" s="87"/>
      <c r="Y49" s="87"/>
      <c r="Z49" s="87"/>
      <c r="AA49" s="87"/>
      <c r="AB49" s="87"/>
      <c r="AC49" s="87"/>
      <c r="AD49" s="87"/>
      <c r="AE49" s="87"/>
      <c r="AF49" s="92"/>
      <c r="AG49" s="92"/>
      <c r="AH49" s="92"/>
      <c r="AI49" s="100"/>
      <c r="AJ49" s="92"/>
      <c r="AK49" s="92"/>
      <c r="AL49" s="92"/>
      <c r="AM49" s="92"/>
      <c r="AN49" s="112"/>
      <c r="AO49" s="112"/>
      <c r="AP49" s="320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</row>
    <row r="50" spans="1:59" ht="16.5" customHeight="1">
      <c r="C50" s="1" t="s">
        <v>38</v>
      </c>
      <c r="D50"/>
      <c r="E50"/>
      <c r="F50"/>
      <c r="G50" t="s">
        <v>24</v>
      </c>
      <c r="H50"/>
      <c r="I50"/>
      <c r="L50" s="107"/>
      <c r="M50" s="107"/>
      <c r="N50" s="107"/>
      <c r="O50" s="107"/>
      <c r="P50" s="107"/>
      <c r="Q50" s="92"/>
      <c r="R50" s="101"/>
      <c r="S50" s="104"/>
      <c r="T50" s="88"/>
      <c r="U50" s="87"/>
      <c r="V50" s="92"/>
      <c r="W50" s="92"/>
      <c r="X50" s="92"/>
      <c r="Y50" s="87"/>
      <c r="Z50" s="87"/>
      <c r="AA50" s="87"/>
      <c r="AB50" s="87"/>
      <c r="AC50" s="87"/>
      <c r="AD50" s="87"/>
      <c r="AE50" s="87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</row>
    <row r="51" spans="1:59" ht="15" customHeight="1">
      <c r="L51" s="107"/>
      <c r="M51" s="107"/>
      <c r="N51" s="107"/>
      <c r="O51" s="107"/>
      <c r="P51" s="107"/>
      <c r="Q51" s="92"/>
      <c r="R51" s="101"/>
      <c r="S51" s="104"/>
      <c r="T51" s="88"/>
      <c r="U51" s="87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</row>
    <row r="52" spans="1:59" ht="15.75" customHeight="1">
      <c r="E52" t="s">
        <v>207</v>
      </c>
      <c r="L52" s="107"/>
      <c r="M52" s="107"/>
      <c r="N52" s="107"/>
      <c r="O52" s="107"/>
      <c r="P52" s="107"/>
      <c r="Q52" s="92"/>
      <c r="R52" s="101"/>
      <c r="S52" s="92"/>
      <c r="T52" s="100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</row>
    <row r="53" spans="1:59" ht="14.25" customHeight="1">
      <c r="L53" s="107"/>
      <c r="M53" s="107"/>
      <c r="N53" s="107"/>
      <c r="O53" s="107"/>
      <c r="P53" s="107"/>
      <c r="Q53" s="92"/>
      <c r="R53" s="108"/>
      <c r="S53" s="92"/>
      <c r="T53" s="100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</row>
    <row r="54" spans="1:59" ht="15" customHeight="1">
      <c r="L54" s="107"/>
      <c r="M54" s="107"/>
      <c r="N54" s="107"/>
      <c r="O54" s="107"/>
      <c r="P54" s="107"/>
      <c r="Q54" s="92"/>
      <c r="R54" s="101"/>
      <c r="S54" s="92"/>
      <c r="T54" s="155"/>
      <c r="U54" s="92"/>
      <c r="V54" s="102"/>
      <c r="W54" s="102"/>
      <c r="X54" s="102"/>
      <c r="Y54" s="158"/>
      <c r="Z54" s="102"/>
      <c r="AA54" s="102"/>
      <c r="AB54" s="102"/>
      <c r="AC54" s="102"/>
      <c r="AD54" s="102"/>
      <c r="AE54" s="102"/>
      <c r="AF54" s="102"/>
      <c r="AG54" s="102"/>
      <c r="AH54" s="157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</row>
    <row r="55" spans="1:59" ht="18" customHeight="1">
      <c r="D55" s="5"/>
      <c r="E55" s="5"/>
      <c r="F55" s="5"/>
      <c r="G55" s="5"/>
      <c r="H55" s="140"/>
      <c r="I55" s="655"/>
      <c r="M55" s="107"/>
      <c r="N55" s="107"/>
      <c r="O55" s="107"/>
      <c r="P55" s="107"/>
      <c r="Q55" s="92"/>
      <c r="R55" s="92"/>
      <c r="S55" s="154"/>
      <c r="T55" s="91"/>
      <c r="U55" s="91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</row>
    <row r="56" spans="1:59" ht="15" customHeight="1">
      <c r="E56" s="49"/>
      <c r="F56" s="49"/>
      <c r="G56" s="49"/>
      <c r="H56" s="49"/>
      <c r="J56" s="487"/>
      <c r="K56" s="630"/>
      <c r="M56" s="107"/>
      <c r="N56" s="107"/>
      <c r="O56" s="107"/>
      <c r="P56" s="107"/>
      <c r="Q56" s="92"/>
      <c r="R56" s="101"/>
      <c r="S56" s="92"/>
      <c r="T56" s="91"/>
      <c r="U56" s="92"/>
      <c r="V56" s="457"/>
      <c r="W56" s="87"/>
      <c r="X56" s="87"/>
      <c r="Y56" s="87"/>
      <c r="Z56" s="87"/>
      <c r="AA56" s="87"/>
      <c r="AB56" s="87"/>
      <c r="AC56" s="87"/>
      <c r="AD56" s="87"/>
      <c r="AE56" s="180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</row>
    <row r="57" spans="1:59" ht="12.75" customHeight="1">
      <c r="E57" s="767"/>
      <c r="F57" s="767"/>
      <c r="G57" s="767"/>
      <c r="H57" s="767"/>
      <c r="I57" s="767"/>
      <c r="J57" s="5"/>
      <c r="K57" s="5"/>
      <c r="M57" s="85"/>
      <c r="N57" s="102"/>
      <c r="O57" s="102"/>
      <c r="P57" s="102"/>
      <c r="Q57" s="637"/>
      <c r="R57" s="468"/>
      <c r="S57" s="467"/>
      <c r="T57" s="88"/>
      <c r="U57" s="91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</row>
    <row r="58" spans="1:59" ht="12.75" customHeight="1">
      <c r="B58" s="1109"/>
      <c r="C58" s="1109"/>
      <c r="D58" s="12" t="s">
        <v>68</v>
      </c>
      <c r="E58" s="1110"/>
      <c r="F58" s="1110"/>
      <c r="G58" s="1110"/>
      <c r="H58" s="1110"/>
      <c r="I58" s="1110"/>
      <c r="J58" s="1110"/>
      <c r="K58"/>
      <c r="M58" s="88"/>
      <c r="N58" s="85"/>
      <c r="O58" s="102"/>
      <c r="P58" s="102"/>
      <c r="Q58" s="102"/>
      <c r="R58" s="637"/>
      <c r="S58" s="520"/>
      <c r="T58" s="88"/>
      <c r="U58" s="87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</row>
    <row r="59" spans="1:59" ht="15.75" customHeight="1">
      <c r="B59" s="25" t="s">
        <v>107</v>
      </c>
      <c r="C59" s="1109"/>
      <c r="D59" s="1109"/>
      <c r="E59" s="1109"/>
      <c r="F59" s="1110"/>
      <c r="G59" s="1110"/>
      <c r="H59" s="1110"/>
      <c r="I59" s="1109"/>
      <c r="J59" s="1110"/>
      <c r="K59" s="391"/>
      <c r="M59" s="84"/>
      <c r="N59" s="85"/>
      <c r="O59" s="102"/>
      <c r="Q59" s="102"/>
      <c r="R59" s="102"/>
      <c r="S59" s="467"/>
      <c r="T59" s="100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</row>
    <row r="60" spans="1:59" ht="14.25" customHeight="1">
      <c r="B60" s="1109"/>
      <c r="C60" s="25" t="s">
        <v>65</v>
      </c>
      <c r="D60" s="1110"/>
      <c r="E60" s="1109"/>
      <c r="F60" s="1109"/>
      <c r="G60" s="25"/>
      <c r="H60" s="25"/>
      <c r="I60" s="26"/>
      <c r="J60" s="1110"/>
      <c r="K60" s="26"/>
      <c r="L60" s="157"/>
      <c r="M60" s="84"/>
      <c r="N60" s="85"/>
      <c r="O60" s="102"/>
      <c r="Q60" s="102"/>
      <c r="R60" s="10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</row>
    <row r="61" spans="1:59" ht="15" customHeight="1">
      <c r="B61" s="541" t="s">
        <v>295</v>
      </c>
      <c r="C61" s="26"/>
      <c r="D61" s="1109"/>
      <c r="E61" s="28"/>
      <c r="F61" s="2"/>
      <c r="G61" s="1110"/>
      <c r="H61" s="26"/>
      <c r="I61" s="26"/>
      <c r="J61" s="1110"/>
      <c r="L61" s="92"/>
      <c r="M61" s="92"/>
      <c r="N61" s="85"/>
      <c r="O61" s="677"/>
      <c r="Q61" s="677"/>
      <c r="R61" s="677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143"/>
      <c r="AO61" s="143"/>
      <c r="AP61" s="185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</row>
    <row r="62" spans="1:59" ht="18" customHeight="1" thickBot="1">
      <c r="A62" s="59"/>
      <c r="D62" s="32" t="s">
        <v>0</v>
      </c>
      <c r="K62" s="391"/>
      <c r="L62" s="107"/>
      <c r="M62" s="88"/>
      <c r="N62" s="85"/>
      <c r="O62" s="102"/>
      <c r="Q62" s="102"/>
      <c r="S62" s="92"/>
      <c r="T62" s="92"/>
      <c r="U62" s="92"/>
      <c r="V62" s="92"/>
      <c r="W62" s="164"/>
      <c r="X62" s="428"/>
      <c r="Y62" s="92"/>
      <c r="Z62" s="164"/>
      <c r="AA62" s="164"/>
      <c r="AB62" s="92"/>
      <c r="AC62" s="429"/>
      <c r="AD62" s="92"/>
      <c r="AE62" s="92"/>
      <c r="AF62" s="92"/>
      <c r="AG62" s="92"/>
      <c r="AH62" s="92"/>
      <c r="AI62" s="92"/>
      <c r="AJ62" s="92"/>
      <c r="AK62" s="92"/>
      <c r="AL62" s="92"/>
      <c r="AM62" s="141"/>
      <c r="AN62" s="112"/>
      <c r="AO62" s="320"/>
      <c r="AP62" s="320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</row>
    <row r="63" spans="1:59" ht="16.2" thickBot="1">
      <c r="B63" s="343" t="s">
        <v>39</v>
      </c>
      <c r="C63" s="76"/>
      <c r="D63" s="344" t="s">
        <v>40</v>
      </c>
      <c r="E63" s="298" t="s">
        <v>41</v>
      </c>
      <c r="F63" s="298"/>
      <c r="G63" s="298"/>
      <c r="H63" s="345" t="s">
        <v>42</v>
      </c>
      <c r="I63" s="346" t="s">
        <v>43</v>
      </c>
      <c r="J63" s="347" t="s">
        <v>44</v>
      </c>
      <c r="L63" s="508"/>
      <c r="M63" s="508"/>
      <c r="N63" s="508"/>
      <c r="O63" s="184"/>
      <c r="P63" s="216"/>
      <c r="Q63" s="1303"/>
      <c r="R63" s="412"/>
      <c r="S63" s="1303"/>
      <c r="T63" s="1303"/>
      <c r="U63" s="1303"/>
      <c r="V63" s="1303"/>
      <c r="W63" s="1303"/>
      <c r="X63" s="1303"/>
      <c r="Y63" s="1303"/>
      <c r="Z63" s="1303"/>
      <c r="AA63" s="1303"/>
      <c r="AB63" s="92"/>
      <c r="AC63" s="92"/>
      <c r="AD63" s="92"/>
      <c r="AE63" s="101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112"/>
      <c r="BB63" s="112"/>
      <c r="BC63" s="320"/>
      <c r="BD63" s="320"/>
      <c r="BE63" s="92"/>
      <c r="BF63" s="92"/>
      <c r="BG63" s="92"/>
    </row>
    <row r="64" spans="1:59" ht="15" customHeight="1">
      <c r="B64" s="348" t="s">
        <v>45</v>
      </c>
      <c r="C64" s="349" t="s">
        <v>46</v>
      </c>
      <c r="D64" s="350" t="s">
        <v>47</v>
      </c>
      <c r="E64" s="351" t="s">
        <v>48</v>
      </c>
      <c r="F64" s="351" t="s">
        <v>19</v>
      </c>
      <c r="G64" s="351" t="s">
        <v>20</v>
      </c>
      <c r="H64" s="352" t="s">
        <v>49</v>
      </c>
      <c r="I64" s="353" t="s">
        <v>50</v>
      </c>
      <c r="J64" s="354" t="s">
        <v>96</v>
      </c>
      <c r="L64" s="134"/>
      <c r="M64" s="134"/>
      <c r="N64" s="134"/>
      <c r="O64" s="1440"/>
      <c r="P64" s="506"/>
      <c r="Q64" s="506"/>
      <c r="R64" s="1303"/>
      <c r="S64" s="1308"/>
      <c r="T64" s="1303"/>
      <c r="U64" s="1303"/>
      <c r="V64" s="180"/>
      <c r="W64" s="180"/>
      <c r="X64" s="432"/>
      <c r="Y64" s="112"/>
      <c r="Z64" s="112"/>
      <c r="AA64" s="180"/>
      <c r="AB64" s="112"/>
      <c r="AC64" s="112"/>
      <c r="AD64" s="112"/>
      <c r="AE64" s="112"/>
      <c r="AF64" s="101"/>
      <c r="AG64" s="92"/>
      <c r="AH64" s="92"/>
      <c r="AI64" s="92"/>
      <c r="AJ64" s="164"/>
      <c r="AK64" s="164"/>
      <c r="AL64" s="92"/>
      <c r="AM64" s="164"/>
      <c r="AN64" s="164"/>
      <c r="AO64" s="92"/>
      <c r="AP64" s="88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7"/>
      <c r="BB64" s="112"/>
      <c r="BC64" s="320"/>
      <c r="BD64" s="92"/>
      <c r="BE64" s="92"/>
      <c r="BF64" s="92"/>
      <c r="BG64" s="92"/>
    </row>
    <row r="65" spans="2:59" ht="14.25" customHeight="1" thickBot="1">
      <c r="B65" s="355"/>
      <c r="C65" s="383"/>
      <c r="D65" s="356"/>
      <c r="E65" s="357" t="s">
        <v>5</v>
      </c>
      <c r="F65" s="357" t="s">
        <v>6</v>
      </c>
      <c r="G65" s="357" t="s">
        <v>7</v>
      </c>
      <c r="H65" s="358" t="s">
        <v>51</v>
      </c>
      <c r="I65" s="359" t="s">
        <v>105</v>
      </c>
      <c r="J65" s="360" t="s">
        <v>95</v>
      </c>
      <c r="L65" s="1303"/>
      <c r="M65" s="1308"/>
      <c r="N65" s="1303"/>
      <c r="O65" s="677"/>
      <c r="P65" s="107"/>
      <c r="Q65" s="1303"/>
      <c r="R65" s="154"/>
      <c r="S65" s="1095"/>
      <c r="T65" s="1298"/>
      <c r="U65" s="1303"/>
      <c r="V65" s="1303"/>
      <c r="W65" s="320"/>
      <c r="X65" s="320"/>
      <c r="Y65" s="320"/>
      <c r="Z65" s="320"/>
      <c r="AA65" s="320"/>
      <c r="AB65" s="320"/>
      <c r="AC65" s="320"/>
      <c r="AD65" s="320"/>
      <c r="AE65" s="320"/>
      <c r="AF65" s="105"/>
      <c r="AG65" s="433"/>
      <c r="AH65" s="434"/>
      <c r="AI65" s="435"/>
      <c r="AJ65" s="436"/>
      <c r="AK65" s="437"/>
      <c r="AL65" s="437"/>
      <c r="AM65" s="437"/>
      <c r="AN65" s="437"/>
      <c r="AO65" s="437"/>
      <c r="AP65" s="437"/>
      <c r="AQ65" s="433"/>
      <c r="AR65" s="433"/>
      <c r="AS65" s="438"/>
      <c r="AT65" s="85"/>
      <c r="AU65" s="92"/>
      <c r="AV65" s="92"/>
      <c r="AW65" s="92"/>
      <c r="AX65" s="92"/>
      <c r="AY65" s="92"/>
      <c r="AZ65" s="92"/>
      <c r="BA65" s="112"/>
      <c r="BB65" s="112"/>
      <c r="BC65" s="320"/>
      <c r="BD65" s="92"/>
      <c r="BE65" s="92"/>
      <c r="BF65" s="92"/>
      <c r="BG65" s="92"/>
    </row>
    <row r="66" spans="2:59" ht="12.75" customHeight="1">
      <c r="B66" s="76"/>
      <c r="C66" s="148" t="s">
        <v>33</v>
      </c>
      <c r="D66" s="768"/>
      <c r="E66" s="362"/>
      <c r="F66" s="363"/>
      <c r="G66" s="363"/>
      <c r="H66" s="364"/>
      <c r="I66" s="365"/>
      <c r="J66" s="366"/>
      <c r="L66" s="412"/>
      <c r="M66" s="1303"/>
      <c r="N66" s="1303"/>
      <c r="O66" s="107"/>
      <c r="P66" s="107"/>
      <c r="Q66" s="1303"/>
      <c r="R66" s="154"/>
      <c r="S66" s="1095"/>
      <c r="T66" s="295"/>
      <c r="U66" s="1303"/>
      <c r="V66" s="1303"/>
      <c r="W66" s="107"/>
      <c r="X66" s="107"/>
      <c r="Y66" s="107"/>
      <c r="Z66" s="107"/>
      <c r="AA66" s="107"/>
      <c r="AB66" s="107"/>
      <c r="AC66" s="107"/>
      <c r="AD66" s="107"/>
      <c r="AE66" s="92"/>
      <c r="AF66" s="92"/>
      <c r="AG66" s="185"/>
      <c r="AH66" s="185"/>
      <c r="AI66" s="185"/>
      <c r="AJ66" s="439"/>
      <c r="AK66" s="185"/>
      <c r="AL66" s="185"/>
      <c r="AM66" s="185"/>
      <c r="AN66" s="185"/>
      <c r="AO66" s="185"/>
      <c r="AP66" s="185"/>
      <c r="AQ66" s="185"/>
      <c r="AR66" s="185"/>
      <c r="AS66" s="185"/>
      <c r="AT66" s="92"/>
      <c r="AU66" s="92"/>
      <c r="AV66" s="92"/>
      <c r="AW66" s="92"/>
      <c r="AX66" s="92"/>
      <c r="AY66" s="92"/>
      <c r="AZ66" s="92"/>
      <c r="BA66" s="88"/>
      <c r="BB66" s="88"/>
      <c r="BC66" s="85"/>
      <c r="BD66" s="92"/>
      <c r="BE66" s="92"/>
      <c r="BF66" s="92"/>
      <c r="BG66" s="92"/>
    </row>
    <row r="67" spans="2:59" ht="15.75" customHeight="1">
      <c r="B67" s="367" t="s">
        <v>53</v>
      </c>
      <c r="C67" s="1011" t="s">
        <v>168</v>
      </c>
      <c r="D67" s="721">
        <v>100</v>
      </c>
      <c r="E67" s="869">
        <v>11.913</v>
      </c>
      <c r="F67" s="761">
        <v>5.6963299999999997</v>
      </c>
      <c r="G67" s="761">
        <v>17.643999999999998</v>
      </c>
      <c r="H67" s="586">
        <v>169.495</v>
      </c>
      <c r="I67" s="697">
        <v>71</v>
      </c>
      <c r="J67" s="1040" t="s">
        <v>169</v>
      </c>
      <c r="L67" s="1357"/>
      <c r="M67" s="315"/>
      <c r="N67" s="315"/>
      <c r="O67" s="315"/>
      <c r="P67" s="315"/>
      <c r="Q67" s="1303"/>
      <c r="R67" s="1305"/>
      <c r="S67" s="1300"/>
      <c r="T67" s="1298"/>
      <c r="U67" s="1303"/>
      <c r="V67" s="1303"/>
      <c r="W67" s="294"/>
      <c r="X67" s="294"/>
      <c r="Y67" s="294"/>
      <c r="Z67" s="294"/>
      <c r="AA67" s="102"/>
      <c r="AB67" s="201"/>
      <c r="AC67" s="102"/>
      <c r="AD67" s="102"/>
      <c r="AE67" s="157"/>
      <c r="AF67" s="90"/>
      <c r="AG67" s="102"/>
      <c r="AH67" s="102"/>
      <c r="AI67" s="102"/>
      <c r="AJ67" s="158"/>
      <c r="AK67" s="102"/>
      <c r="AL67" s="102"/>
      <c r="AM67" s="102"/>
      <c r="AN67" s="102"/>
      <c r="AO67" s="102"/>
      <c r="AP67" s="102"/>
      <c r="AQ67" s="102"/>
      <c r="AR67" s="102"/>
      <c r="AS67" s="157"/>
      <c r="AT67" s="92"/>
      <c r="AU67" s="92"/>
      <c r="AV67" s="92"/>
      <c r="AW67" s="92"/>
      <c r="AX67" s="92"/>
      <c r="AY67" s="92"/>
      <c r="AZ67" s="92"/>
      <c r="BA67" s="88"/>
      <c r="BB67" s="88"/>
      <c r="BC67" s="85"/>
      <c r="BD67" s="92"/>
      <c r="BE67" s="92"/>
      <c r="BF67" s="92"/>
      <c r="BG67" s="92"/>
    </row>
    <row r="68" spans="2:59" ht="16.5" customHeight="1">
      <c r="B68" s="73"/>
      <c r="C68" s="1077" t="s">
        <v>171</v>
      </c>
      <c r="D68" s="1074">
        <v>180</v>
      </c>
      <c r="E68" s="698">
        <v>4.0056000000000003</v>
      </c>
      <c r="F68" s="699">
        <v>4.8740399999999999</v>
      </c>
      <c r="G68" s="699">
        <v>30.028400000000001</v>
      </c>
      <c r="H68" s="667">
        <v>180.00200000000001</v>
      </c>
      <c r="I68" s="870">
        <v>36</v>
      </c>
      <c r="J68" s="1040" t="s">
        <v>170</v>
      </c>
      <c r="K68" s="26"/>
      <c r="L68" s="134"/>
      <c r="M68" s="102"/>
      <c r="N68" s="102"/>
      <c r="O68" s="102"/>
      <c r="P68" s="1214"/>
      <c r="Q68" s="1303"/>
      <c r="R68" s="985"/>
      <c r="S68" s="112"/>
      <c r="T68" s="1298"/>
      <c r="U68" s="1303"/>
      <c r="V68" s="1303"/>
      <c r="W68" s="102"/>
      <c r="X68" s="102"/>
      <c r="Y68" s="102"/>
      <c r="Z68" s="102"/>
      <c r="AA68" s="102"/>
      <c r="AB68" s="102"/>
      <c r="AC68" s="102"/>
      <c r="AD68" s="102"/>
      <c r="AE68" s="157"/>
      <c r="AF68" s="87"/>
      <c r="AG68" s="440"/>
      <c r="AH68" s="440"/>
      <c r="AI68" s="440"/>
      <c r="AJ68" s="441"/>
      <c r="AK68" s="440"/>
      <c r="AL68" s="440"/>
      <c r="AM68" s="442"/>
      <c r="AN68" s="440"/>
      <c r="AO68" s="442"/>
      <c r="AP68" s="442"/>
      <c r="AQ68" s="440"/>
      <c r="AR68" s="440"/>
      <c r="AS68" s="440"/>
      <c r="AT68" s="92"/>
      <c r="AU68" s="92"/>
      <c r="AV68" s="92"/>
      <c r="AW68" s="92"/>
      <c r="AX68" s="92"/>
      <c r="AY68" s="92"/>
      <c r="AZ68" s="92"/>
      <c r="BA68" s="112"/>
      <c r="BB68" s="112"/>
      <c r="BC68" s="320"/>
      <c r="BD68" s="92"/>
      <c r="BE68" s="92"/>
      <c r="BF68" s="92"/>
      <c r="BG68" s="92"/>
    </row>
    <row r="69" spans="2:59" ht="13.5" customHeight="1">
      <c r="B69" s="368" t="s">
        <v>54</v>
      </c>
      <c r="C69" s="165" t="s">
        <v>209</v>
      </c>
      <c r="D69" s="1324">
        <v>200</v>
      </c>
      <c r="E69" s="659">
        <v>1</v>
      </c>
      <c r="F69" s="290">
        <v>0</v>
      </c>
      <c r="G69" s="290">
        <v>23.4</v>
      </c>
      <c r="H69" s="559">
        <f>G69*4+F69*9+E69*4</f>
        <v>97.6</v>
      </c>
      <c r="I69" s="697">
        <v>104</v>
      </c>
      <c r="J69" s="1017" t="s">
        <v>117</v>
      </c>
      <c r="L69" s="237"/>
      <c r="M69" s="1308"/>
      <c r="N69" s="1308"/>
      <c r="O69" s="1308"/>
      <c r="P69" s="1308"/>
      <c r="Q69" s="1303"/>
      <c r="R69" s="985"/>
      <c r="S69" s="112"/>
      <c r="T69" s="1298"/>
      <c r="U69" s="1303"/>
      <c r="V69" s="1303"/>
      <c r="W69" s="102"/>
      <c r="X69" s="102"/>
      <c r="Y69" s="296"/>
      <c r="Z69" s="102"/>
      <c r="AA69" s="102"/>
      <c r="AB69" s="102"/>
      <c r="AC69" s="102"/>
      <c r="AD69" s="102"/>
      <c r="AE69" s="157"/>
      <c r="AF69" s="105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87"/>
      <c r="AU69" s="85"/>
      <c r="AV69" s="92"/>
      <c r="AW69" s="92"/>
      <c r="AX69" s="92"/>
      <c r="AY69" s="92"/>
      <c r="AZ69" s="92"/>
      <c r="BA69" s="112"/>
      <c r="BB69" s="112"/>
      <c r="BC69" s="320"/>
      <c r="BD69" s="92"/>
      <c r="BE69" s="92"/>
      <c r="BF69" s="92"/>
      <c r="BG69" s="92"/>
    </row>
    <row r="70" spans="2:59" ht="15.6">
      <c r="B70" s="369" t="s">
        <v>11</v>
      </c>
      <c r="C70" s="1079" t="s">
        <v>9</v>
      </c>
      <c r="D70" s="1074">
        <v>40</v>
      </c>
      <c r="E70" s="659">
        <v>0.8024</v>
      </c>
      <c r="F70" s="290">
        <v>0.52</v>
      </c>
      <c r="G70" s="285">
        <v>20.68</v>
      </c>
      <c r="H70" s="708">
        <v>94.6096</v>
      </c>
      <c r="I70" s="872">
        <v>18</v>
      </c>
      <c r="J70" s="1009" t="s">
        <v>8</v>
      </c>
      <c r="L70" s="1308"/>
      <c r="M70" s="1063"/>
      <c r="N70" s="1063"/>
      <c r="O70" s="1063"/>
      <c r="P70" s="1063"/>
      <c r="Q70" s="1303"/>
      <c r="R70" s="110"/>
      <c r="S70" s="1300"/>
      <c r="T70" s="1298"/>
      <c r="U70" s="1303"/>
      <c r="V70" s="1303"/>
      <c r="W70" s="102"/>
      <c r="X70" s="102"/>
      <c r="Y70" s="102"/>
      <c r="Z70" s="102"/>
      <c r="AA70" s="102"/>
      <c r="AB70" s="102"/>
      <c r="AC70" s="102"/>
      <c r="AD70" s="102"/>
      <c r="AE70" s="157"/>
      <c r="AF70" s="109"/>
      <c r="AG70" s="92"/>
      <c r="AH70" s="92"/>
      <c r="AI70" s="92"/>
      <c r="AJ70" s="92"/>
      <c r="AK70" s="92"/>
      <c r="AL70" s="92"/>
      <c r="AM70" s="92"/>
      <c r="AN70" s="92"/>
      <c r="AO70" s="92"/>
      <c r="AP70" s="429"/>
      <c r="AQ70" s="92"/>
      <c r="AR70" s="429"/>
      <c r="AS70" s="92"/>
      <c r="AT70" s="92"/>
      <c r="AU70" s="85"/>
      <c r="AV70" s="92"/>
      <c r="AW70" s="92"/>
      <c r="AX70" s="92"/>
      <c r="AY70" s="92"/>
      <c r="AZ70" s="92"/>
      <c r="BA70" s="112"/>
      <c r="BB70" s="112"/>
      <c r="BC70" s="320"/>
      <c r="BD70" s="92"/>
      <c r="BE70" s="92"/>
      <c r="BF70" s="92"/>
      <c r="BG70" s="92"/>
    </row>
    <row r="71" spans="2:59">
      <c r="B71" s="371" t="s">
        <v>55</v>
      </c>
      <c r="C71" s="1012" t="s">
        <v>103</v>
      </c>
      <c r="D71" s="1073">
        <v>40</v>
      </c>
      <c r="E71" s="659">
        <v>1.8660000000000001</v>
      </c>
      <c r="F71" s="292">
        <v>0.66</v>
      </c>
      <c r="G71" s="290">
        <v>17.373999999999999</v>
      </c>
      <c r="H71" s="708">
        <v>82.9</v>
      </c>
      <c r="I71" s="870">
        <v>19</v>
      </c>
      <c r="J71" s="1010" t="s">
        <v>8</v>
      </c>
      <c r="L71" s="107"/>
      <c r="M71" s="1303"/>
      <c r="N71" s="1303"/>
      <c r="O71" s="1303"/>
      <c r="P71" s="1303"/>
      <c r="Q71" s="1303"/>
      <c r="R71" s="726"/>
      <c r="S71" s="1304"/>
      <c r="T71" s="1057"/>
      <c r="U71" s="1303"/>
      <c r="V71" s="1303"/>
      <c r="W71" s="102"/>
      <c r="X71" s="102"/>
      <c r="Y71" s="102"/>
      <c r="Z71" s="102"/>
      <c r="AA71" s="102"/>
      <c r="AB71" s="102"/>
      <c r="AC71" s="102"/>
      <c r="AD71" s="102"/>
      <c r="AE71" s="157"/>
      <c r="AF71" s="92"/>
      <c r="AG71" s="92"/>
      <c r="AH71" s="92"/>
      <c r="AI71" s="92"/>
      <c r="AJ71" s="443"/>
      <c r="AK71" s="92"/>
      <c r="AL71" s="92"/>
      <c r="AM71" s="92"/>
      <c r="AN71" s="92"/>
      <c r="AO71" s="92"/>
      <c r="AP71" s="92"/>
      <c r="AQ71" s="92"/>
      <c r="AR71" s="429"/>
      <c r="AS71" s="92"/>
      <c r="AT71" s="92"/>
      <c r="AU71" s="85"/>
      <c r="AV71" s="87"/>
      <c r="AW71" s="87"/>
      <c r="AX71" s="92"/>
      <c r="AY71" s="92"/>
      <c r="AZ71" s="92"/>
      <c r="BA71" s="92"/>
      <c r="BB71" s="92"/>
      <c r="BC71" s="92"/>
      <c r="BD71" s="92"/>
      <c r="BE71" s="92"/>
      <c r="BF71" s="92"/>
      <c r="BG71" s="92"/>
    </row>
    <row r="72" spans="2:59" ht="15" thickBot="1">
      <c r="B72" s="554"/>
      <c r="C72" s="407" t="s">
        <v>243</v>
      </c>
      <c r="D72" s="996">
        <v>100</v>
      </c>
      <c r="E72" s="709">
        <v>0.4</v>
      </c>
      <c r="F72" s="386">
        <v>0.4</v>
      </c>
      <c r="G72" s="386">
        <v>9.8000000000000007</v>
      </c>
      <c r="H72" s="1026">
        <v>47</v>
      </c>
      <c r="I72" s="528">
        <v>105</v>
      </c>
      <c r="J72" s="1019" t="s">
        <v>259</v>
      </c>
      <c r="L72" s="1359"/>
      <c r="M72" s="315"/>
      <c r="N72" s="315"/>
      <c r="O72" s="315"/>
      <c r="P72" s="315"/>
      <c r="Q72" s="1303"/>
      <c r="R72" s="111"/>
      <c r="S72" s="1308"/>
      <c r="T72" s="1303"/>
      <c r="U72" s="1303"/>
      <c r="V72" s="1303"/>
      <c r="W72" s="1302"/>
      <c r="X72" s="1302"/>
      <c r="Y72" s="1302"/>
      <c r="Z72" s="1302"/>
      <c r="AA72" s="1302"/>
      <c r="AB72" s="194"/>
      <c r="AC72" s="91"/>
      <c r="AD72" s="91"/>
      <c r="AE72" s="83"/>
      <c r="AF72" s="92"/>
      <c r="AG72" s="105"/>
      <c r="AH72" s="88"/>
      <c r="AI72" s="87"/>
      <c r="AJ72" s="85"/>
      <c r="AK72" s="85"/>
      <c r="AL72" s="85"/>
      <c r="AM72" s="84"/>
      <c r="AN72" s="135"/>
      <c r="AO72" s="138"/>
      <c r="AP72" s="138"/>
      <c r="AQ72" s="138"/>
      <c r="AR72" s="114"/>
      <c r="AS72" s="138"/>
      <c r="AT72" s="138"/>
      <c r="AU72" s="138"/>
      <c r="AV72" s="87"/>
      <c r="AW72" s="87"/>
      <c r="AX72" s="92"/>
      <c r="AY72" s="92"/>
      <c r="AZ72" s="92"/>
      <c r="BA72" s="92"/>
      <c r="BB72" s="92"/>
      <c r="BC72" s="92"/>
      <c r="BD72" s="92"/>
      <c r="BE72" s="92"/>
      <c r="BF72" s="92"/>
      <c r="BG72" s="92"/>
    </row>
    <row r="73" spans="2:59" ht="15.6">
      <c r="B73" s="373" t="s">
        <v>66</v>
      </c>
      <c r="C73" s="64"/>
      <c r="D73" s="1013">
        <f>SUM(D67:D72)</f>
        <v>660</v>
      </c>
      <c r="E73" s="874">
        <f>SUM(E67:E72)</f>
        <v>19.986999999999998</v>
      </c>
      <c r="F73" s="875">
        <f>SUM(F67:F72)</f>
        <v>12.150370000000001</v>
      </c>
      <c r="G73" s="876">
        <f>SUM(G67:G72)</f>
        <v>118.92639999999999</v>
      </c>
      <c r="H73" s="877">
        <f>SUM(H67:H72)</f>
        <v>671.60659999999996</v>
      </c>
      <c r="I73" s="878"/>
      <c r="J73" s="769"/>
      <c r="L73" s="134"/>
      <c r="M73" s="296"/>
      <c r="N73" s="102"/>
      <c r="O73" s="102"/>
      <c r="P73" s="1214"/>
      <c r="Q73" s="1303"/>
      <c r="R73" s="985"/>
      <c r="S73" s="112"/>
      <c r="T73" s="1297"/>
      <c r="U73" s="1303"/>
      <c r="V73" s="1303"/>
      <c r="W73" s="107"/>
      <c r="X73" s="107"/>
      <c r="Y73" s="107"/>
      <c r="Z73" s="107"/>
      <c r="AA73" s="107"/>
      <c r="AB73" s="107"/>
      <c r="AC73" s="107"/>
      <c r="AD73" s="107"/>
      <c r="AE73" s="92"/>
      <c r="AF73" s="92"/>
      <c r="AG73" s="106"/>
      <c r="AH73" s="92"/>
      <c r="AI73" s="100"/>
      <c r="AJ73" s="85"/>
      <c r="AK73" s="85"/>
      <c r="AL73" s="85"/>
      <c r="AM73" s="430"/>
      <c r="AN73" s="444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92"/>
      <c r="BC73" s="92"/>
      <c r="BD73" s="92"/>
      <c r="BE73" s="92"/>
      <c r="BF73" s="92"/>
      <c r="BG73" s="92"/>
    </row>
    <row r="74" spans="2:59">
      <c r="B74" s="570"/>
      <c r="C74" s="571" t="s">
        <v>10</v>
      </c>
      <c r="D74" s="879">
        <v>0.25</v>
      </c>
      <c r="E74" s="880">
        <f>E624</f>
        <v>22.5</v>
      </c>
      <c r="F74" s="881">
        <f>F624</f>
        <v>23</v>
      </c>
      <c r="G74" s="881">
        <f>G624</f>
        <v>95.75</v>
      </c>
      <c r="H74" s="882">
        <f>H624</f>
        <v>680</v>
      </c>
      <c r="I74" s="883"/>
      <c r="J74" s="536"/>
      <c r="L74" s="237"/>
      <c r="M74" s="1308"/>
      <c r="N74" s="1308"/>
      <c r="O74" s="1308"/>
      <c r="P74" s="1308"/>
      <c r="Q74" s="1303"/>
      <c r="R74" s="111"/>
      <c r="S74" s="99"/>
      <c r="T74" s="295"/>
      <c r="U74" s="1303"/>
      <c r="V74" s="1303"/>
      <c r="W74" s="294"/>
      <c r="X74" s="294"/>
      <c r="Y74" s="294"/>
      <c r="Z74" s="294"/>
      <c r="AA74" s="102"/>
      <c r="AB74" s="201"/>
      <c r="AC74" s="102"/>
      <c r="AD74" s="102"/>
      <c r="AE74" s="110"/>
      <c r="AF74" s="92"/>
      <c r="AG74" s="92"/>
      <c r="AH74" s="155"/>
      <c r="AI74" s="92"/>
      <c r="AJ74" s="85"/>
      <c r="AK74" s="85"/>
      <c r="AL74" s="85"/>
      <c r="AM74" s="101"/>
      <c r="AN74" s="320"/>
      <c r="AO74" s="320"/>
      <c r="AP74" s="112"/>
      <c r="AQ74" s="112"/>
      <c r="AR74" s="112"/>
      <c r="AS74" s="180"/>
      <c r="AT74" s="180"/>
      <c r="AU74" s="432"/>
      <c r="AV74" s="112"/>
      <c r="AW74" s="112"/>
      <c r="AX74" s="180"/>
      <c r="AY74" s="112"/>
      <c r="AZ74" s="112"/>
      <c r="BA74" s="112"/>
      <c r="BB74" s="112"/>
      <c r="BC74" s="92"/>
      <c r="BD74" s="92"/>
      <c r="BE74" s="92"/>
      <c r="BF74" s="92"/>
      <c r="BG74" s="92"/>
    </row>
    <row r="75" spans="2:59" ht="12.75" customHeight="1" thickBot="1">
      <c r="B75" s="611"/>
      <c r="C75" s="610" t="s">
        <v>106</v>
      </c>
      <c r="D75" s="320"/>
      <c r="E75" s="855">
        <f>(E73*100/E622)-25</f>
        <v>-2.7922222222222253</v>
      </c>
      <c r="F75" s="853">
        <f>(F73*100/F622)-25</f>
        <v>-11.793076086956521</v>
      </c>
      <c r="G75" s="853">
        <f>(G73*100/G622)-25</f>
        <v>6.0512793733681463</v>
      </c>
      <c r="H75" s="854">
        <f>(H73*100/H622)-25</f>
        <v>-0.30858088235294545</v>
      </c>
      <c r="I75" s="884"/>
      <c r="J75" s="382"/>
      <c r="L75" s="107"/>
      <c r="M75" s="1056"/>
      <c r="N75" s="1056"/>
      <c r="O75" s="1056"/>
      <c r="P75" s="1064"/>
      <c r="Q75" s="1303"/>
      <c r="R75" s="1303"/>
      <c r="S75" s="99"/>
      <c r="T75" s="481"/>
      <c r="U75" s="1303"/>
      <c r="V75" s="1303"/>
      <c r="W75" s="157"/>
      <c r="X75" s="157"/>
      <c r="Y75" s="134"/>
      <c r="Z75" s="309"/>
      <c r="AA75" s="157"/>
      <c r="AB75" s="134"/>
      <c r="AC75" s="157"/>
      <c r="AD75" s="445"/>
      <c r="AE75" s="157"/>
      <c r="AF75" s="92"/>
      <c r="AG75" s="92"/>
      <c r="AH75" s="92"/>
      <c r="AI75" s="92"/>
      <c r="AJ75" s="92"/>
      <c r="AK75" s="92"/>
      <c r="AL75" s="92"/>
      <c r="AM75" s="101"/>
      <c r="AN75" s="92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92"/>
      <c r="BD75" s="92"/>
      <c r="BE75" s="92"/>
      <c r="BF75" s="92"/>
      <c r="BG75" s="92"/>
    </row>
    <row r="76" spans="2:59" ht="13.5" customHeight="1">
      <c r="B76" s="76"/>
      <c r="C76" s="361" t="s">
        <v>27</v>
      </c>
      <c r="D76" s="784"/>
      <c r="E76" s="251"/>
      <c r="F76" s="840"/>
      <c r="G76" s="840"/>
      <c r="H76" s="890"/>
      <c r="I76" s="696"/>
      <c r="J76" s="378"/>
      <c r="L76" s="1303"/>
      <c r="M76" s="1092"/>
      <c r="N76" s="1303"/>
      <c r="O76" s="107"/>
      <c r="P76" s="107"/>
      <c r="Q76" s="1303"/>
      <c r="R76" s="110"/>
      <c r="S76" s="1090"/>
      <c r="T76" s="1297"/>
      <c r="U76" s="1303"/>
      <c r="V76" s="1303"/>
      <c r="W76" s="102"/>
      <c r="X76" s="157"/>
      <c r="Y76" s="157"/>
      <c r="Z76" s="157"/>
      <c r="AA76" s="157"/>
      <c r="AB76" s="157"/>
      <c r="AC76" s="157"/>
      <c r="AD76" s="157"/>
      <c r="AE76" s="157"/>
      <c r="AF76" s="92"/>
      <c r="AG76" s="92"/>
      <c r="AH76" s="92"/>
      <c r="AI76" s="92"/>
      <c r="AJ76" s="92"/>
      <c r="AK76" s="92"/>
      <c r="AL76" s="83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87"/>
      <c r="BD76" s="92"/>
      <c r="BE76" s="92"/>
      <c r="BF76" s="92"/>
      <c r="BG76" s="92"/>
    </row>
    <row r="77" spans="2:59" ht="13.5" customHeight="1">
      <c r="B77" s="367" t="s">
        <v>53</v>
      </c>
      <c r="C77" s="1082" t="s">
        <v>245</v>
      </c>
      <c r="D77" s="305">
        <v>100</v>
      </c>
      <c r="E77" s="670">
        <v>2.8340000000000001</v>
      </c>
      <c r="F77" s="632">
        <v>0.16700000000000001</v>
      </c>
      <c r="G77" s="632">
        <v>5.8339999999999996</v>
      </c>
      <c r="H77" s="708">
        <v>36.834000000000003</v>
      </c>
      <c r="I77" s="388">
        <v>5</v>
      </c>
      <c r="J77" s="1023" t="s">
        <v>204</v>
      </c>
      <c r="L77" s="1359"/>
      <c r="M77" s="1441"/>
      <c r="N77" s="1441"/>
      <c r="O77" s="1441"/>
      <c r="P77" s="1441"/>
      <c r="Q77" s="1303"/>
      <c r="R77" s="1305"/>
      <c r="S77" s="1300"/>
      <c r="T77" s="1298"/>
      <c r="U77" s="1303"/>
      <c r="V77" s="1303"/>
      <c r="W77" s="294"/>
      <c r="X77" s="294"/>
      <c r="Y77" s="294"/>
      <c r="Z77" s="294"/>
      <c r="AA77" s="102"/>
      <c r="AB77" s="201"/>
      <c r="AC77" s="102"/>
      <c r="AD77" s="102"/>
      <c r="AE77" s="110"/>
      <c r="AF77" s="92"/>
      <c r="AG77" s="92"/>
      <c r="AH77" s="92"/>
      <c r="AI77" s="92"/>
      <c r="AJ77" s="92"/>
      <c r="AK77" s="92"/>
      <c r="AL77" s="91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</row>
    <row r="78" spans="2:59">
      <c r="B78" s="73"/>
      <c r="C78" s="1160" t="s">
        <v>236</v>
      </c>
      <c r="D78" s="305">
        <v>250</v>
      </c>
      <c r="E78" s="693">
        <v>1.444</v>
      </c>
      <c r="F78" s="628">
        <v>5.1669999999999998</v>
      </c>
      <c r="G78" s="576">
        <v>6.1920000000000002</v>
      </c>
      <c r="H78" s="844">
        <v>76.995999999999995</v>
      </c>
      <c r="I78" s="384">
        <v>21</v>
      </c>
      <c r="J78" s="1019" t="s">
        <v>166</v>
      </c>
      <c r="L78" s="227"/>
      <c r="M78" s="309"/>
      <c r="N78" s="309"/>
      <c r="O78" s="309"/>
      <c r="P78" s="309"/>
      <c r="Q78" s="1303"/>
      <c r="R78" s="416"/>
      <c r="S78" s="1300"/>
      <c r="T78" s="1298"/>
      <c r="U78" s="1303"/>
      <c r="V78" s="1303"/>
      <c r="W78" s="423"/>
      <c r="X78" s="296"/>
      <c r="Y78" s="296"/>
      <c r="Z78" s="296"/>
      <c r="AA78" s="296"/>
      <c r="AB78" s="296"/>
      <c r="AC78" s="296"/>
      <c r="AD78" s="296"/>
      <c r="AE78" s="157"/>
      <c r="AF78" s="92"/>
      <c r="AG78" s="92"/>
      <c r="AH78" s="92"/>
      <c r="AI78" s="92"/>
      <c r="AJ78" s="107"/>
      <c r="AK78" s="107"/>
      <c r="AL78" s="107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</row>
    <row r="79" spans="2:59" ht="13.5" customHeight="1">
      <c r="B79" s="73"/>
      <c r="C79" s="1001" t="s">
        <v>279</v>
      </c>
      <c r="D79" s="305">
        <v>215</v>
      </c>
      <c r="E79" s="693">
        <v>14.56429</v>
      </c>
      <c r="F79" s="628">
        <v>28.0581</v>
      </c>
      <c r="G79" s="576">
        <v>4.6071429999999998</v>
      </c>
      <c r="H79" s="631">
        <v>329.209</v>
      </c>
      <c r="I79" s="384">
        <v>52</v>
      </c>
      <c r="J79" s="1019" t="s">
        <v>233</v>
      </c>
      <c r="K79" s="31"/>
      <c r="L79" s="237"/>
      <c r="M79" s="1308"/>
      <c r="N79" s="1308"/>
      <c r="O79" s="1308"/>
      <c r="P79" s="1308"/>
      <c r="Q79" s="1303"/>
      <c r="R79" s="1303"/>
      <c r="S79" s="1300"/>
      <c r="T79" s="1303"/>
      <c r="U79" s="1303"/>
      <c r="V79" s="1303"/>
      <c r="W79" s="102"/>
      <c r="X79" s="102"/>
      <c r="Y79" s="102"/>
      <c r="Z79" s="102"/>
      <c r="AA79" s="102"/>
      <c r="AB79" s="102"/>
      <c r="AC79" s="102"/>
      <c r="AD79" s="102"/>
      <c r="AE79" s="157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161"/>
      <c r="BD79" s="320"/>
      <c r="BE79" s="92"/>
      <c r="BF79" s="92"/>
      <c r="BG79" s="92"/>
    </row>
    <row r="80" spans="2:59" ht="16.5" customHeight="1">
      <c r="B80" s="368" t="s">
        <v>54</v>
      </c>
      <c r="C80" s="212" t="s">
        <v>143</v>
      </c>
      <c r="D80" s="1321">
        <v>10</v>
      </c>
      <c r="E80" s="652">
        <v>0.1</v>
      </c>
      <c r="F80" s="290">
        <v>7.2</v>
      </c>
      <c r="G80" s="290">
        <v>0.1</v>
      </c>
      <c r="H80" s="708">
        <v>66.099999999999994</v>
      </c>
      <c r="I80" s="385">
        <v>12</v>
      </c>
      <c r="J80" s="1008" t="s">
        <v>142</v>
      </c>
      <c r="L80" s="1308"/>
      <c r="M80" s="1056"/>
      <c r="N80" s="1056"/>
      <c r="O80" s="1056"/>
      <c r="P80" s="1064"/>
      <c r="Q80" s="1303"/>
      <c r="R80" s="985"/>
      <c r="S80" s="1300"/>
      <c r="T80" s="1298"/>
      <c r="U80" s="1303"/>
      <c r="V80" s="1303"/>
      <c r="W80" s="482"/>
      <c r="X80" s="134"/>
      <c r="Y80" s="134"/>
      <c r="Z80" s="134"/>
      <c r="AA80" s="134"/>
      <c r="AB80" s="638"/>
      <c r="AC80" s="638"/>
      <c r="AD80" s="638"/>
      <c r="AE80" s="638"/>
      <c r="AF80" s="92"/>
      <c r="AG80" s="92"/>
      <c r="AH80" s="92"/>
      <c r="AI80" s="92"/>
      <c r="AJ80" s="92"/>
      <c r="AK80" s="92"/>
      <c r="AL80" s="92"/>
      <c r="AM80" s="101"/>
      <c r="AN80" s="293"/>
      <c r="AO80" s="85"/>
      <c r="AP80" s="157"/>
      <c r="AQ80" s="309"/>
      <c r="AR80" s="157"/>
      <c r="AS80" s="158"/>
      <c r="AT80" s="157"/>
      <c r="AU80" s="294"/>
      <c r="AV80" s="134"/>
      <c r="AW80" s="309"/>
      <c r="AX80" s="157"/>
      <c r="AY80" s="134"/>
      <c r="AZ80" s="157"/>
      <c r="BA80" s="157"/>
      <c r="BB80" s="157"/>
      <c r="BC80" s="112"/>
      <c r="BD80" s="320"/>
      <c r="BE80" s="92"/>
      <c r="BF80" s="92"/>
      <c r="BG80" s="92"/>
    </row>
    <row r="81" spans="2:59" ht="15.6">
      <c r="B81" s="369" t="s">
        <v>11</v>
      </c>
      <c r="C81" s="1082" t="s">
        <v>73</v>
      </c>
      <c r="D81" s="1074">
        <v>195</v>
      </c>
      <c r="E81" s="652">
        <v>6.17</v>
      </c>
      <c r="F81" s="290">
        <v>4.8899999999999997</v>
      </c>
      <c r="G81" s="699">
        <v>27.44</v>
      </c>
      <c r="H81" s="708">
        <v>177.65</v>
      </c>
      <c r="I81" s="870">
        <v>98</v>
      </c>
      <c r="J81" s="1021" t="s">
        <v>118</v>
      </c>
      <c r="L81" s="99"/>
      <c r="M81" s="134"/>
      <c r="N81" s="134"/>
      <c r="O81" s="134"/>
      <c r="P81" s="158"/>
      <c r="Q81" s="1303"/>
      <c r="R81" s="985"/>
      <c r="S81" s="1300"/>
      <c r="T81" s="1298"/>
      <c r="U81" s="1303"/>
      <c r="V81" s="1303"/>
      <c r="W81" s="467"/>
      <c r="X81" s="296"/>
      <c r="Y81" s="296"/>
      <c r="Z81" s="296"/>
      <c r="AA81" s="158"/>
      <c r="AB81" s="638"/>
      <c r="AC81" s="638"/>
      <c r="AD81" s="638"/>
      <c r="AE81" s="638"/>
      <c r="AF81" s="92"/>
      <c r="AG81" s="92"/>
      <c r="AH81" s="100"/>
      <c r="AI81" s="92"/>
      <c r="AJ81" s="92"/>
      <c r="AK81" s="92"/>
      <c r="AL81" s="92"/>
      <c r="AM81" s="101"/>
      <c r="AN81" s="88"/>
      <c r="AO81" s="85"/>
      <c r="AP81" s="102"/>
      <c r="AQ81" s="102"/>
      <c r="AR81" s="296"/>
      <c r="AS81" s="158"/>
      <c r="AT81" s="102"/>
      <c r="AU81" s="157"/>
      <c r="AV81" s="157"/>
      <c r="AW81" s="157"/>
      <c r="AX81" s="157"/>
      <c r="AY81" s="157"/>
      <c r="AZ81" s="157"/>
      <c r="BA81" s="157"/>
      <c r="BB81" s="157"/>
      <c r="BC81" s="112"/>
      <c r="BD81" s="320"/>
      <c r="BE81" s="92"/>
      <c r="BF81" s="92"/>
      <c r="BG81" s="92"/>
    </row>
    <row r="82" spans="2:59">
      <c r="B82" s="371" t="s">
        <v>55</v>
      </c>
      <c r="C82" s="1044" t="s">
        <v>9</v>
      </c>
      <c r="D82" s="1315">
        <v>70</v>
      </c>
      <c r="E82" s="652">
        <v>1.4041999999999999</v>
      </c>
      <c r="F82" s="285">
        <v>0.91</v>
      </c>
      <c r="G82" s="285">
        <v>36.094000000000001</v>
      </c>
      <c r="H82" s="708">
        <v>158.18299999999999</v>
      </c>
      <c r="I82" s="872">
        <v>18</v>
      </c>
      <c r="J82" s="1023" t="s">
        <v>8</v>
      </c>
      <c r="L82" s="99"/>
      <c r="M82" s="1442"/>
      <c r="N82" s="1442"/>
      <c r="O82" s="1442"/>
      <c r="P82" s="1442"/>
      <c r="Q82" s="315"/>
      <c r="R82" s="1303"/>
      <c r="S82" s="577"/>
      <c r="T82" s="1303"/>
      <c r="U82" s="1303"/>
      <c r="V82" s="1303"/>
      <c r="W82" s="482"/>
      <c r="X82" s="134"/>
      <c r="Y82" s="134"/>
      <c r="Z82" s="134"/>
      <c r="AA82" s="134"/>
      <c r="AB82" s="638"/>
      <c r="AC82" s="638"/>
      <c r="AD82" s="638"/>
      <c r="AE82" s="638"/>
      <c r="AF82" s="92"/>
      <c r="AG82" s="92"/>
      <c r="AH82" s="100"/>
      <c r="AI82" s="92"/>
      <c r="AJ82" s="92"/>
      <c r="AK82" s="92"/>
      <c r="AL82" s="87"/>
      <c r="AM82" s="101"/>
      <c r="AN82" s="88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88"/>
      <c r="BD82" s="320"/>
      <c r="BE82" s="92"/>
      <c r="BF82" s="92"/>
      <c r="BG82" s="92"/>
    </row>
    <row r="83" spans="2:59" ht="15" thickBot="1">
      <c r="B83" s="554"/>
      <c r="C83" s="1003" t="s">
        <v>103</v>
      </c>
      <c r="D83" s="306">
        <v>40</v>
      </c>
      <c r="E83" s="652">
        <v>1.8660000000000001</v>
      </c>
      <c r="F83" s="292">
        <v>0.66</v>
      </c>
      <c r="G83" s="290">
        <v>17.373999999999999</v>
      </c>
      <c r="H83" s="708">
        <v>82.9</v>
      </c>
      <c r="I83" s="870">
        <v>19</v>
      </c>
      <c r="J83" s="1015" t="s">
        <v>8</v>
      </c>
      <c r="L83" s="107"/>
      <c r="M83" s="1303"/>
      <c r="N83" s="1303"/>
      <c r="O83" s="107"/>
      <c r="P83" s="1303"/>
      <c r="Q83" s="296"/>
      <c r="R83" s="1303"/>
      <c r="S83" s="1097"/>
      <c r="T83" s="1303"/>
      <c r="U83" s="508"/>
      <c r="V83" s="184"/>
      <c r="W83" s="241"/>
      <c r="X83" s="241"/>
      <c r="Y83" s="447"/>
      <c r="Z83" s="446"/>
      <c r="AA83" s="447"/>
      <c r="AB83" s="447"/>
      <c r="AC83" s="446"/>
      <c r="AD83" s="446"/>
      <c r="AE83" s="446"/>
      <c r="AF83" s="92"/>
      <c r="AG83" s="111"/>
      <c r="AH83" s="155"/>
      <c r="AI83" s="92"/>
      <c r="AJ83" s="92"/>
      <c r="AK83" s="92"/>
      <c r="AL83" s="92"/>
      <c r="AM83" s="101"/>
      <c r="AN83" s="88"/>
      <c r="AO83" s="85"/>
      <c r="AP83" s="102"/>
      <c r="AQ83" s="102"/>
      <c r="AR83" s="102"/>
      <c r="AS83" s="158"/>
      <c r="AT83" s="102"/>
      <c r="AU83" s="102"/>
      <c r="AV83" s="102"/>
      <c r="AW83" s="102"/>
      <c r="AX83" s="102"/>
      <c r="AY83" s="102"/>
      <c r="AZ83" s="102"/>
      <c r="BA83" s="102"/>
      <c r="BB83" s="157"/>
      <c r="BC83" s="112"/>
      <c r="BD83" s="320"/>
      <c r="BE83" s="92"/>
      <c r="BF83" s="92"/>
      <c r="BG83" s="92"/>
    </row>
    <row r="84" spans="2:59" ht="17.25" customHeight="1">
      <c r="B84" s="373" t="s">
        <v>56</v>
      </c>
      <c r="C84" s="40"/>
      <c r="D84" s="786">
        <f>SUM(D77:D83)</f>
        <v>880</v>
      </c>
      <c r="E84" s="888">
        <f>SUM(E77:E83)</f>
        <v>28.382490000000001</v>
      </c>
      <c r="F84" s="875">
        <f>SUM(F77:F83)</f>
        <v>47.052099999999996</v>
      </c>
      <c r="G84" s="875">
        <f>SUM(G77:G83)</f>
        <v>97.641143</v>
      </c>
      <c r="H84" s="877">
        <f>SUM(H77:H83)</f>
        <v>927.87199999999996</v>
      </c>
      <c r="I84" s="878"/>
      <c r="J84" s="769"/>
      <c r="L84" s="107"/>
      <c r="M84" s="160"/>
      <c r="N84" s="160"/>
      <c r="O84" s="160"/>
      <c r="P84" s="160"/>
      <c r="Q84" s="112"/>
      <c r="R84" s="1303"/>
      <c r="S84" s="577"/>
      <c r="T84" s="1303"/>
      <c r="U84" s="134"/>
      <c r="V84" s="158"/>
      <c r="W84" s="468"/>
      <c r="X84" s="1298"/>
      <c r="Y84" s="296"/>
      <c r="Z84" s="296"/>
      <c r="AA84" s="296"/>
      <c r="AB84" s="158"/>
      <c r="AC84" s="458"/>
      <c r="AD84" s="987"/>
      <c r="AE84" s="134"/>
      <c r="AF84" s="134"/>
      <c r="AG84" s="322"/>
      <c r="AH84" s="88"/>
      <c r="AI84" s="295"/>
      <c r="AJ84" s="92"/>
      <c r="AK84" s="92"/>
      <c r="AL84" s="92"/>
      <c r="AM84" s="101"/>
      <c r="AN84" s="88"/>
      <c r="AO84" s="85"/>
      <c r="AP84" s="102"/>
      <c r="AQ84" s="102"/>
      <c r="AR84" s="102"/>
      <c r="AS84" s="158"/>
      <c r="AT84" s="102"/>
      <c r="AU84" s="102"/>
      <c r="AV84" s="102"/>
      <c r="AW84" s="102"/>
      <c r="AX84" s="102"/>
      <c r="AY84" s="102"/>
      <c r="AZ84" s="102"/>
      <c r="BA84" s="102"/>
      <c r="BB84" s="157"/>
      <c r="BC84" s="112"/>
      <c r="BD84" s="320"/>
      <c r="BE84" s="92"/>
      <c r="BF84" s="92"/>
      <c r="BG84" s="92"/>
    </row>
    <row r="85" spans="2:59" ht="16.5" customHeight="1">
      <c r="B85" s="341"/>
      <c r="C85" s="552" t="s">
        <v>10</v>
      </c>
      <c r="D85" s="889">
        <v>0.35</v>
      </c>
      <c r="E85" s="880">
        <f>E628</f>
        <v>31.5</v>
      </c>
      <c r="F85" s="881">
        <f>F628</f>
        <v>32.200000000000003</v>
      </c>
      <c r="G85" s="881">
        <f>G628</f>
        <v>134.05000000000001</v>
      </c>
      <c r="H85" s="882">
        <f>H628</f>
        <v>952</v>
      </c>
      <c r="I85" s="883"/>
      <c r="J85" s="536"/>
      <c r="L85" s="107"/>
      <c r="M85" s="1300"/>
      <c r="N85" s="1303"/>
      <c r="O85" s="107"/>
      <c r="P85" s="1308"/>
      <c r="Q85" s="1056"/>
      <c r="R85" s="1303"/>
      <c r="S85" s="577"/>
      <c r="T85" s="1303"/>
      <c r="U85" s="1303"/>
      <c r="V85" s="1303"/>
      <c r="W85" s="107"/>
      <c r="X85" s="107"/>
      <c r="Y85" s="107"/>
      <c r="Z85" s="107"/>
      <c r="AA85" s="107"/>
      <c r="AB85" s="107"/>
      <c r="AC85" s="107"/>
      <c r="AD85" s="107"/>
      <c r="AE85" s="92"/>
      <c r="AF85" s="92"/>
      <c r="AG85" s="449"/>
      <c r="AH85" s="88"/>
      <c r="AI85" s="85"/>
      <c r="AJ85" s="92"/>
      <c r="AK85" s="92"/>
      <c r="AL85" s="320"/>
      <c r="AM85" s="92"/>
      <c r="AN85" s="155"/>
      <c r="AO85" s="92"/>
      <c r="AP85" s="102"/>
      <c r="AQ85" s="102"/>
      <c r="AR85" s="102"/>
      <c r="AS85" s="158"/>
      <c r="AT85" s="102"/>
      <c r="AU85" s="102"/>
      <c r="AV85" s="102"/>
      <c r="AW85" s="102"/>
      <c r="AX85" s="102"/>
      <c r="AY85" s="102"/>
      <c r="AZ85" s="102"/>
      <c r="BA85" s="102"/>
      <c r="BB85" s="157"/>
      <c r="BC85" s="112"/>
      <c r="BD85" s="320"/>
      <c r="BE85" s="92"/>
      <c r="BF85" s="92"/>
      <c r="BG85" s="92"/>
    </row>
    <row r="86" spans="2:59" ht="15" customHeight="1" thickBot="1">
      <c r="B86" s="204"/>
      <c r="C86" s="612" t="s">
        <v>106</v>
      </c>
      <c r="D86" s="800"/>
      <c r="E86" s="855">
        <f>(E84*100/E622)-35</f>
        <v>-3.4638999999999989</v>
      </c>
      <c r="F86" s="853">
        <f>(F84*100/F622)-35</f>
        <v>16.14358695652173</v>
      </c>
      <c r="G86" s="853">
        <f>(G84*100/G622)-35</f>
        <v>-9.5062289817232397</v>
      </c>
      <c r="H86" s="854">
        <f>(H84*100/H622)-35</f>
        <v>-0.88705882352941501</v>
      </c>
      <c r="I86" s="884"/>
      <c r="J86" s="382"/>
      <c r="K86" s="493"/>
      <c r="L86" s="107"/>
      <c r="M86" s="99"/>
      <c r="N86" s="1297"/>
      <c r="O86" s="102"/>
      <c r="P86" s="158"/>
      <c r="Q86" s="1303"/>
      <c r="R86" s="1303"/>
      <c r="S86" s="1097"/>
      <c r="T86" s="1303"/>
      <c r="U86" s="1303"/>
      <c r="V86" s="1303"/>
      <c r="W86" s="107"/>
      <c r="X86" s="107"/>
      <c r="Y86" s="107"/>
      <c r="Z86" s="107"/>
      <c r="AA86" s="107"/>
      <c r="AB86" s="107"/>
      <c r="AC86" s="107"/>
      <c r="AD86" s="107"/>
      <c r="AE86" s="92"/>
      <c r="AF86" s="92"/>
      <c r="AG86" s="104"/>
      <c r="AH86" s="88"/>
      <c r="AI86" s="85"/>
      <c r="AJ86" s="87"/>
      <c r="AK86" s="87"/>
      <c r="AL86" s="87"/>
      <c r="AM86" s="103"/>
      <c r="AN86" s="88"/>
      <c r="AO86" s="85"/>
      <c r="AP86" s="102"/>
      <c r="AQ86" s="102"/>
      <c r="AR86" s="102"/>
      <c r="AS86" s="158"/>
      <c r="AT86" s="102"/>
      <c r="AU86" s="102"/>
      <c r="AV86" s="296"/>
      <c r="AW86" s="102"/>
      <c r="AX86" s="102"/>
      <c r="AY86" s="102"/>
      <c r="AZ86" s="102"/>
      <c r="BA86" s="102"/>
      <c r="BB86" s="157"/>
      <c r="BC86" s="112"/>
      <c r="BD86" s="320"/>
      <c r="BE86" s="92"/>
      <c r="BF86" s="92"/>
      <c r="BG86" s="92"/>
    </row>
    <row r="87" spans="2:59" ht="13.5" customHeight="1">
      <c r="B87" s="392" t="s">
        <v>53</v>
      </c>
      <c r="C87" s="555" t="s">
        <v>71</v>
      </c>
      <c r="D87" s="784"/>
      <c r="E87" s="885"/>
      <c r="F87" s="840"/>
      <c r="G87" s="840"/>
      <c r="H87" s="890"/>
      <c r="I87" s="696"/>
      <c r="J87" s="378"/>
      <c r="L87" s="107"/>
      <c r="M87" s="1434"/>
      <c r="N87" s="1434"/>
      <c r="O87" s="1434"/>
      <c r="P87" s="1434"/>
      <c r="Q87" s="134"/>
      <c r="R87" s="726"/>
      <c r="S87" s="1304"/>
      <c r="T87" s="192"/>
      <c r="U87" s="1303"/>
      <c r="V87" s="1303"/>
      <c r="W87" s="107"/>
      <c r="X87" s="107"/>
      <c r="Y87" s="107"/>
      <c r="Z87" s="107"/>
      <c r="AA87" s="107"/>
      <c r="AB87" s="107"/>
      <c r="AC87" s="107"/>
      <c r="AD87" s="107"/>
      <c r="AE87" s="92"/>
      <c r="AF87" s="92"/>
      <c r="AG87" s="92"/>
      <c r="AH87" s="92"/>
      <c r="AI87" s="92"/>
      <c r="AJ87" s="87"/>
      <c r="AK87" s="87"/>
      <c r="AL87" s="87"/>
      <c r="AM87" s="154"/>
      <c r="AN87" s="91"/>
      <c r="AO87" s="83"/>
      <c r="AP87" s="102"/>
      <c r="AQ87" s="102"/>
      <c r="AR87" s="102"/>
      <c r="AS87" s="158"/>
      <c r="AT87" s="102"/>
      <c r="AU87" s="102"/>
      <c r="AV87" s="296"/>
      <c r="AW87" s="102"/>
      <c r="AX87" s="102"/>
      <c r="AY87" s="102"/>
      <c r="AZ87" s="102"/>
      <c r="BA87" s="102"/>
      <c r="BB87" s="157"/>
      <c r="BC87" s="112"/>
      <c r="BD87" s="320"/>
      <c r="BE87" s="92"/>
      <c r="BF87" s="92"/>
      <c r="BG87" s="92"/>
    </row>
    <row r="88" spans="2:59" ht="12.75" customHeight="1">
      <c r="B88" s="368" t="s">
        <v>54</v>
      </c>
      <c r="C88" s="1044" t="s">
        <v>26</v>
      </c>
      <c r="D88" s="1072">
        <v>200</v>
      </c>
      <c r="E88" s="669">
        <v>1.08</v>
      </c>
      <c r="F88" s="291">
        <v>0.2</v>
      </c>
      <c r="G88" s="291">
        <v>20.2</v>
      </c>
      <c r="H88" s="966">
        <v>86</v>
      </c>
      <c r="I88" s="697">
        <v>104</v>
      </c>
      <c r="J88" s="1032" t="s">
        <v>117</v>
      </c>
      <c r="L88" s="107"/>
      <c r="M88" s="1300"/>
      <c r="N88" s="1298"/>
      <c r="O88" s="107"/>
      <c r="P88" s="107"/>
      <c r="Q88" s="1303"/>
      <c r="R88" s="111"/>
      <c r="S88" s="1308"/>
      <c r="T88" s="142"/>
      <c r="U88" s="1303"/>
      <c r="V88" s="1303"/>
      <c r="W88" s="180"/>
      <c r="X88" s="432"/>
      <c r="Y88" s="112"/>
      <c r="Z88" s="112"/>
      <c r="AA88" s="180"/>
      <c r="AB88" s="112"/>
      <c r="AC88" s="112"/>
      <c r="AD88" s="112"/>
      <c r="AE88" s="112"/>
      <c r="AF88" s="92"/>
      <c r="AG88" s="92"/>
      <c r="AH88" s="92"/>
      <c r="AI88" s="92"/>
      <c r="AJ88" s="85"/>
      <c r="AK88" s="85"/>
      <c r="AL88" s="85"/>
      <c r="AM88" s="133"/>
      <c r="AN88" s="88"/>
      <c r="AO88" s="85"/>
      <c r="AP88" s="102"/>
      <c r="AQ88" s="296"/>
      <c r="AR88" s="102"/>
      <c r="AS88" s="158"/>
      <c r="AT88" s="102"/>
      <c r="AU88" s="102"/>
      <c r="AV88" s="102"/>
      <c r="AW88" s="102"/>
      <c r="AX88" s="102"/>
      <c r="AY88" s="102"/>
      <c r="AZ88" s="201"/>
      <c r="BA88" s="102"/>
      <c r="BB88" s="157"/>
      <c r="BC88" s="112"/>
      <c r="BD88" s="320"/>
      <c r="BE88" s="92"/>
      <c r="BF88" s="92"/>
      <c r="BG88" s="92"/>
    </row>
    <row r="89" spans="2:59" ht="16.5" customHeight="1">
      <c r="B89" s="369" t="s">
        <v>11</v>
      </c>
      <c r="C89" s="212" t="s">
        <v>200</v>
      </c>
      <c r="D89" s="220">
        <v>120</v>
      </c>
      <c r="E89" s="653">
        <v>10.031700000000001</v>
      </c>
      <c r="F89" s="291">
        <v>4.0199999999999996</v>
      </c>
      <c r="G89" s="653">
        <v>15.135999999999999</v>
      </c>
      <c r="H89" s="1061">
        <v>136.851</v>
      </c>
      <c r="I89" s="384">
        <v>72</v>
      </c>
      <c r="J89" s="1022" t="s">
        <v>185</v>
      </c>
      <c r="K89" s="31"/>
      <c r="L89" s="107"/>
      <c r="M89" s="1300"/>
      <c r="N89" s="1298"/>
      <c r="O89" s="102"/>
      <c r="P89" s="134"/>
      <c r="Q89" s="134"/>
      <c r="R89" s="1305"/>
      <c r="S89" s="1300"/>
      <c r="T89" s="102"/>
      <c r="U89" s="1303"/>
      <c r="V89" s="1303"/>
      <c r="W89" s="320"/>
      <c r="X89" s="320"/>
      <c r="Y89" s="320"/>
      <c r="Z89" s="320"/>
      <c r="AA89" s="320"/>
      <c r="AB89" s="320"/>
      <c r="AC89" s="320"/>
      <c r="AD89" s="320"/>
      <c r="AE89" s="320"/>
      <c r="AF89" s="92"/>
      <c r="AG89" s="92"/>
      <c r="AH89" s="92"/>
      <c r="AI89" s="92"/>
      <c r="AJ89" s="87"/>
      <c r="AK89" s="87"/>
      <c r="AL89" s="87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112"/>
      <c r="BD89" s="320"/>
      <c r="BE89" s="92"/>
      <c r="BF89" s="92"/>
      <c r="BG89" s="92"/>
    </row>
    <row r="90" spans="2:59" ht="16.5" customHeight="1">
      <c r="B90" s="73"/>
      <c r="C90" s="1161" t="s">
        <v>184</v>
      </c>
      <c r="D90" s="65"/>
      <c r="E90" s="1133"/>
      <c r="F90" s="760"/>
      <c r="G90" s="716"/>
      <c r="H90" s="1134"/>
      <c r="I90" s="1178"/>
      <c r="J90" s="1046"/>
      <c r="L90" s="107"/>
      <c r="M90" s="107"/>
      <c r="N90" s="1303"/>
      <c r="O90" s="107"/>
      <c r="P90" s="107"/>
      <c r="Q90" s="1303"/>
      <c r="R90" s="1305"/>
      <c r="S90" s="1300"/>
      <c r="T90" s="1298"/>
      <c r="U90" s="1303"/>
      <c r="V90" s="1303"/>
      <c r="W90" s="107"/>
      <c r="X90" s="107"/>
      <c r="Y90" s="107"/>
      <c r="Z90" s="107"/>
      <c r="AA90" s="107"/>
      <c r="AB90" s="107"/>
      <c r="AC90" s="107"/>
      <c r="AD90" s="107"/>
      <c r="AE90" s="92"/>
      <c r="AF90" s="92"/>
      <c r="AG90" s="92"/>
      <c r="AH90" s="92"/>
      <c r="AI90" s="92"/>
      <c r="AJ90" s="87"/>
      <c r="AK90" s="87"/>
      <c r="AL90" s="87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320"/>
      <c r="BE90" s="92"/>
      <c r="BF90" s="92"/>
      <c r="BG90" s="92"/>
    </row>
    <row r="91" spans="2:59" ht="15" customHeight="1" thickBot="1">
      <c r="B91" s="553" t="s">
        <v>55</v>
      </c>
      <c r="C91" s="650" t="s">
        <v>103</v>
      </c>
      <c r="D91" s="810">
        <v>30</v>
      </c>
      <c r="E91" s="659">
        <v>1.4</v>
      </c>
      <c r="F91" s="290">
        <v>0.495</v>
      </c>
      <c r="G91" s="290">
        <v>13.031000000000001</v>
      </c>
      <c r="H91" s="708">
        <v>62.174999999999997</v>
      </c>
      <c r="I91" s="870">
        <v>19</v>
      </c>
      <c r="J91" s="1010" t="s">
        <v>8</v>
      </c>
      <c r="L91" s="107"/>
      <c r="M91" s="107"/>
      <c r="N91" s="1303"/>
      <c r="O91" s="107"/>
      <c r="P91" s="1303"/>
      <c r="Q91" s="1304"/>
      <c r="R91" s="111"/>
      <c r="S91" s="99"/>
      <c r="T91" s="1303"/>
      <c r="U91" s="530"/>
      <c r="V91" s="1303"/>
      <c r="W91" s="294"/>
      <c r="X91" s="294"/>
      <c r="Y91" s="294"/>
      <c r="Z91" s="294"/>
      <c r="AA91" s="102"/>
      <c r="AB91" s="201"/>
      <c r="AC91" s="102"/>
      <c r="AD91" s="102"/>
      <c r="AE91" s="157"/>
      <c r="AF91" s="105"/>
      <c r="AG91" s="92"/>
      <c r="AH91" s="92"/>
      <c r="AI91" s="92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92"/>
      <c r="AU91" s="92"/>
      <c r="AV91" s="92"/>
      <c r="AW91" s="92"/>
      <c r="AX91" s="87"/>
      <c r="AY91" s="87"/>
      <c r="AZ91" s="92"/>
      <c r="BA91" s="92"/>
      <c r="BB91" s="112"/>
      <c r="BC91" s="112"/>
      <c r="BD91" s="320"/>
      <c r="BE91" s="92"/>
      <c r="BF91" s="92"/>
      <c r="BG91" s="92"/>
    </row>
    <row r="92" spans="2:59" ht="17.25" customHeight="1">
      <c r="B92" s="373" t="s">
        <v>76</v>
      </c>
      <c r="C92" s="501"/>
      <c r="D92" s="1016">
        <f>SUM(D88:D91)</f>
        <v>350</v>
      </c>
      <c r="E92" s="888">
        <f>SUM(E88:E91)</f>
        <v>12.511700000000001</v>
      </c>
      <c r="F92" s="875">
        <f>SUM(F88:F91)</f>
        <v>4.7149999999999999</v>
      </c>
      <c r="G92" s="875">
        <f>SUM(G88:G91)</f>
        <v>48.366999999999997</v>
      </c>
      <c r="H92" s="877">
        <f>SUM(H88:H91)</f>
        <v>285.02600000000001</v>
      </c>
      <c r="I92" s="878"/>
      <c r="J92" s="769"/>
      <c r="L92" s="1423"/>
      <c r="M92" s="107"/>
      <c r="N92" s="1303"/>
      <c r="O92" s="107"/>
      <c r="P92" s="107"/>
      <c r="Q92" s="1303"/>
      <c r="R92" s="985"/>
      <c r="S92" s="1300"/>
      <c r="T92" s="1298"/>
      <c r="U92" s="1303"/>
      <c r="V92" s="1303"/>
      <c r="W92" s="157"/>
      <c r="X92" s="157"/>
      <c r="Y92" s="134"/>
      <c r="Z92" s="309"/>
      <c r="AA92" s="157"/>
      <c r="AB92" s="134"/>
      <c r="AC92" s="157"/>
      <c r="AD92" s="445"/>
      <c r="AE92" s="157"/>
      <c r="AF92" s="101"/>
      <c r="AG92" s="322"/>
      <c r="AH92" s="91"/>
      <c r="AI92" s="142"/>
      <c r="AJ92" s="158"/>
      <c r="AK92" s="102"/>
      <c r="AL92" s="102"/>
      <c r="AM92" s="102"/>
      <c r="AN92" s="102"/>
      <c r="AO92" s="102"/>
      <c r="AP92" s="102"/>
      <c r="AQ92" s="102"/>
      <c r="AR92" s="102"/>
      <c r="AS92" s="92"/>
      <c r="AT92" s="92"/>
      <c r="AU92" s="92"/>
      <c r="AV92" s="92"/>
      <c r="AW92" s="92"/>
      <c r="AX92" s="162"/>
      <c r="AY92" s="87"/>
      <c r="AZ92" s="92"/>
      <c r="BA92" s="92"/>
      <c r="BB92" s="88"/>
      <c r="BC92" s="88"/>
      <c r="BD92" s="87"/>
      <c r="BE92" s="92"/>
      <c r="BF92" s="92"/>
      <c r="BG92" s="92"/>
    </row>
    <row r="93" spans="2:59" ht="15" customHeight="1">
      <c r="B93" s="570"/>
      <c r="C93" s="571" t="s">
        <v>10</v>
      </c>
      <c r="D93" s="879">
        <v>0.1</v>
      </c>
      <c r="E93" s="880">
        <f>E632</f>
        <v>9</v>
      </c>
      <c r="F93" s="881">
        <f>F632</f>
        <v>9.1999999999999993</v>
      </c>
      <c r="G93" s="881">
        <f>G632</f>
        <v>38.299999999999997</v>
      </c>
      <c r="H93" s="882">
        <f>H632</f>
        <v>272</v>
      </c>
      <c r="I93" s="883"/>
      <c r="J93" s="536"/>
      <c r="L93" s="1423"/>
      <c r="M93" s="107"/>
      <c r="N93" s="192"/>
      <c r="O93" s="107"/>
      <c r="P93" s="107"/>
      <c r="Q93" s="1303"/>
      <c r="R93" s="726"/>
      <c r="S93" s="1304"/>
      <c r="T93" s="1057"/>
      <c r="U93" s="1303"/>
      <c r="V93" s="1303"/>
      <c r="W93" s="102"/>
      <c r="X93" s="157"/>
      <c r="Y93" s="157"/>
      <c r="Z93" s="157"/>
      <c r="AA93" s="157"/>
      <c r="AB93" s="157"/>
      <c r="AC93" s="157"/>
      <c r="AD93" s="157"/>
      <c r="AE93" s="157"/>
      <c r="AF93" s="87"/>
      <c r="AG93" s="104"/>
      <c r="AH93" s="88"/>
      <c r="AI93" s="83"/>
      <c r="AJ93" s="160"/>
      <c r="AK93" s="160"/>
      <c r="AL93" s="160"/>
      <c r="AM93" s="160"/>
      <c r="AN93" s="160"/>
      <c r="AO93" s="160"/>
      <c r="AP93" s="160"/>
      <c r="AQ93" s="160"/>
      <c r="AR93" s="160"/>
      <c r="AS93" s="92"/>
      <c r="AT93" s="92"/>
      <c r="AU93" s="92"/>
      <c r="AV93" s="92"/>
      <c r="AW93" s="92"/>
      <c r="AX93" s="162"/>
      <c r="AY93" s="87"/>
      <c r="AZ93" s="92"/>
      <c r="BA93" s="92"/>
      <c r="BB93" s="88"/>
      <c r="BC93" s="88"/>
      <c r="BD93" s="320"/>
      <c r="BE93" s="92"/>
      <c r="BF93" s="92"/>
      <c r="BG93" s="92"/>
    </row>
    <row r="94" spans="2:59" ht="15.75" customHeight="1" thickBot="1">
      <c r="B94" s="607"/>
      <c r="C94" s="612" t="s">
        <v>106</v>
      </c>
      <c r="D94" s="852"/>
      <c r="E94" s="855">
        <f>(E92*100/E622)-10</f>
        <v>3.9018888888888892</v>
      </c>
      <c r="F94" s="853">
        <f>(F92*100/F622)-10</f>
        <v>-4.875</v>
      </c>
      <c r="G94" s="853">
        <f>(G92*100/G622)-10</f>
        <v>2.6284595300261095</v>
      </c>
      <c r="H94" s="854">
        <f>(H92*100/H622)-10</f>
        <v>0.47889705882353084</v>
      </c>
      <c r="I94" s="884"/>
      <c r="J94" s="382"/>
      <c r="L94" s="107"/>
      <c r="M94" s="107"/>
      <c r="N94" s="142"/>
      <c r="O94" s="107"/>
      <c r="P94" s="107"/>
      <c r="Q94" s="1303"/>
      <c r="R94" s="1305"/>
      <c r="S94" s="1300"/>
      <c r="T94" s="1298"/>
      <c r="U94" s="1303"/>
      <c r="V94" s="1303"/>
      <c r="W94" s="423"/>
      <c r="X94" s="296"/>
      <c r="Y94" s="296"/>
      <c r="Z94" s="296"/>
      <c r="AA94" s="296"/>
      <c r="AB94" s="296"/>
      <c r="AC94" s="296"/>
      <c r="AD94" s="296"/>
      <c r="AE94" s="157"/>
      <c r="AF94" s="101"/>
      <c r="AG94" s="449"/>
      <c r="AH94" s="88"/>
      <c r="AI94" s="85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92"/>
      <c r="AU94" s="92"/>
      <c r="AV94" s="92"/>
      <c r="AW94" s="92"/>
      <c r="AX94" s="87"/>
      <c r="AY94" s="87"/>
      <c r="AZ94" s="92"/>
      <c r="BA94" s="92"/>
      <c r="BB94" s="112"/>
      <c r="BC94" s="112"/>
      <c r="BD94" s="320"/>
      <c r="BE94" s="92"/>
      <c r="BF94" s="92"/>
      <c r="BG94" s="92"/>
    </row>
    <row r="95" spans="2:59" ht="16.5" customHeight="1" thickBot="1">
      <c r="B95" s="92"/>
      <c r="C95" s="412"/>
      <c r="D95" s="107"/>
      <c r="E95" s="603"/>
      <c r="F95" s="603"/>
      <c r="G95" s="603"/>
      <c r="H95" s="603"/>
      <c r="I95" s="107"/>
      <c r="J95" s="107"/>
      <c r="L95" s="107"/>
      <c r="M95" s="107"/>
      <c r="N95" s="102"/>
      <c r="O95" s="107"/>
      <c r="P95" s="107"/>
      <c r="Q95" s="1303"/>
      <c r="R95" s="111"/>
      <c r="S95" s="99"/>
      <c r="T95" s="1303"/>
      <c r="U95" s="1303"/>
      <c r="V95" s="1303"/>
      <c r="W95" s="1303"/>
      <c r="X95" s="1303"/>
      <c r="Y95" s="102"/>
      <c r="Z95" s="102"/>
      <c r="AA95" s="102"/>
      <c r="AB95" s="102"/>
      <c r="AC95" s="102"/>
      <c r="AD95" s="102"/>
      <c r="AE95" s="157"/>
      <c r="AF95" s="101"/>
      <c r="AG95" s="157"/>
      <c r="AH95" s="157"/>
      <c r="AI95" s="157"/>
      <c r="AJ95" s="158"/>
      <c r="AK95" s="157"/>
      <c r="AL95" s="157"/>
      <c r="AM95" s="157"/>
      <c r="AN95" s="157"/>
      <c r="AO95" s="157"/>
      <c r="AP95" s="157"/>
      <c r="AQ95" s="157"/>
      <c r="AR95" s="157"/>
      <c r="AS95" s="157"/>
      <c r="AT95" s="92"/>
      <c r="AU95" s="92"/>
      <c r="AV95" s="92"/>
      <c r="AW95" s="92"/>
      <c r="AX95" s="87"/>
      <c r="AY95" s="87"/>
      <c r="AZ95" s="92"/>
      <c r="BA95" s="92"/>
      <c r="BB95" s="112"/>
      <c r="BC95" s="112"/>
      <c r="BD95" s="320"/>
      <c r="BE95" s="92"/>
      <c r="BF95" s="92"/>
      <c r="BG95" s="92"/>
    </row>
    <row r="96" spans="2:59" ht="17.25" customHeight="1">
      <c r="B96" s="538"/>
      <c r="C96" s="40" t="s">
        <v>90</v>
      </c>
      <c r="D96" s="893"/>
      <c r="E96" s="894">
        <f>E73+E84</f>
        <v>48.369489999999999</v>
      </c>
      <c r="F96" s="895">
        <f>F73+F84</f>
        <v>59.202469999999998</v>
      </c>
      <c r="G96" s="895">
        <f>G73+G84</f>
        <v>216.567543</v>
      </c>
      <c r="H96" s="896">
        <f>H73+H84</f>
        <v>1599.4785999999999</v>
      </c>
      <c r="I96" s="189"/>
      <c r="J96" s="31"/>
      <c r="L96" s="1303"/>
      <c r="M96" s="107"/>
      <c r="N96" s="1298"/>
      <c r="O96" s="107"/>
      <c r="P96" s="107"/>
      <c r="Q96" s="1303"/>
      <c r="R96" s="985"/>
      <c r="S96" s="1300"/>
      <c r="T96" s="1298"/>
      <c r="U96" s="1303"/>
      <c r="V96" s="1303"/>
      <c r="W96" s="1303"/>
      <c r="X96" s="1303"/>
      <c r="Y96" s="1303"/>
      <c r="Z96" s="102"/>
      <c r="AA96" s="102"/>
      <c r="AB96" s="102"/>
      <c r="AC96" s="102"/>
      <c r="AD96" s="102"/>
      <c r="AE96" s="157"/>
      <c r="AF96" s="101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87"/>
      <c r="AY96" s="87"/>
      <c r="AZ96" s="92"/>
      <c r="BA96" s="92"/>
      <c r="BB96" s="141"/>
      <c r="BC96" s="112"/>
      <c r="BD96" s="320"/>
      <c r="BE96" s="92"/>
      <c r="BF96" s="92"/>
      <c r="BG96" s="92"/>
    </row>
    <row r="97" spans="2:59" ht="14.25" customHeight="1">
      <c r="B97" s="341"/>
      <c r="C97" s="552" t="s">
        <v>10</v>
      </c>
      <c r="D97" s="780">
        <v>0.6</v>
      </c>
      <c r="E97" s="880">
        <f>E636</f>
        <v>54</v>
      </c>
      <c r="F97" s="881">
        <f>F636</f>
        <v>55.2</v>
      </c>
      <c r="G97" s="881">
        <f>G636</f>
        <v>229.8</v>
      </c>
      <c r="H97" s="882">
        <f>H636</f>
        <v>1632</v>
      </c>
      <c r="I97" s="328"/>
      <c r="J97" s="5"/>
      <c r="K97" s="31"/>
      <c r="L97" s="107"/>
      <c r="M97" s="99"/>
      <c r="N97" s="1303"/>
      <c r="O97" s="107"/>
      <c r="P97" s="107"/>
      <c r="Q97" s="1303"/>
      <c r="R97" s="726"/>
      <c r="S97" s="1304"/>
      <c r="T97" s="1057"/>
      <c r="U97" s="1303"/>
      <c r="V97" s="1303"/>
      <c r="W97" s="1302"/>
      <c r="X97" s="1302"/>
      <c r="Y97" s="1302"/>
      <c r="Z97" s="1302"/>
      <c r="AA97" s="1302"/>
      <c r="AB97" s="194"/>
      <c r="AC97" s="91"/>
      <c r="AD97" s="91"/>
      <c r="AE97" s="83"/>
      <c r="AF97" s="105"/>
      <c r="AG97" s="174"/>
      <c r="AH97" s="174"/>
      <c r="AI97" s="174"/>
      <c r="AJ97" s="164"/>
      <c r="AK97" s="428"/>
      <c r="AL97" s="174"/>
      <c r="AM97" s="164"/>
      <c r="AN97" s="164"/>
      <c r="AO97" s="174"/>
      <c r="AP97" s="429"/>
      <c r="AQ97" s="174"/>
      <c r="AR97" s="174"/>
      <c r="AS97" s="92"/>
      <c r="AT97" s="162"/>
      <c r="AU97" s="92"/>
      <c r="AV97" s="92"/>
      <c r="AW97" s="92"/>
      <c r="AX97" s="87"/>
      <c r="AY97" s="87"/>
      <c r="AZ97" s="92"/>
      <c r="BA97" s="92"/>
      <c r="BB97" s="112"/>
      <c r="BC97" s="112"/>
      <c r="BD97" s="320"/>
      <c r="BE97" s="92"/>
      <c r="BF97" s="92"/>
      <c r="BG97" s="92"/>
    </row>
    <row r="98" spans="2:59" ht="14.25" customHeight="1" thickBot="1">
      <c r="B98" s="204"/>
      <c r="C98" s="568" t="s">
        <v>109</v>
      </c>
      <c r="D98" s="782"/>
      <c r="E98" s="845">
        <f>(E96*100/E622)-60</f>
        <v>-6.2561222222222241</v>
      </c>
      <c r="F98" s="849">
        <f>(F96*100/F622)-60</f>
        <v>4.3505108695652126</v>
      </c>
      <c r="G98" s="849">
        <f>(G96*100/G622)-60</f>
        <v>-3.4549496083550935</v>
      </c>
      <c r="H98" s="897">
        <f>(H96*100/H622)-60</f>
        <v>-1.1956397058823569</v>
      </c>
      <c r="I98" s="168"/>
      <c r="J98" s="5"/>
      <c r="L98" s="107"/>
      <c r="M98" s="1300"/>
      <c r="N98" s="1298"/>
      <c r="O98" s="107"/>
      <c r="P98" s="107"/>
      <c r="Q98" s="1303"/>
      <c r="R98" s="1303"/>
      <c r="S98" s="1303"/>
      <c r="T98" s="1303"/>
      <c r="U98" s="1303"/>
      <c r="V98" s="1303"/>
      <c r="W98" s="107"/>
      <c r="X98" s="107"/>
      <c r="Y98" s="107"/>
      <c r="Z98" s="107"/>
      <c r="AA98" s="107"/>
      <c r="AB98" s="107"/>
      <c r="AC98" s="107"/>
      <c r="AD98" s="107"/>
      <c r="AE98" s="92"/>
      <c r="AF98" s="92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92"/>
      <c r="AT98" s="162"/>
      <c r="AU98" s="92"/>
      <c r="AV98" s="92"/>
      <c r="AW98" s="92"/>
      <c r="AX98" s="87"/>
      <c r="AY98" s="87"/>
      <c r="AZ98" s="92"/>
      <c r="BA98" s="92"/>
      <c r="BB98" s="112"/>
      <c r="BC98" s="112"/>
      <c r="BD98" s="320"/>
      <c r="BE98" s="92"/>
      <c r="BF98" s="92"/>
      <c r="BG98" s="92"/>
    </row>
    <row r="99" spans="2:59" ht="13.5" customHeight="1" thickBot="1">
      <c r="D99" s="493"/>
      <c r="E99" s="1065"/>
      <c r="F99" s="1065"/>
      <c r="G99" s="1065"/>
      <c r="H99" s="1065"/>
      <c r="I99" s="107"/>
      <c r="J99" s="5"/>
      <c r="L99" s="726"/>
      <c r="M99" s="1304"/>
      <c r="N99" s="1057"/>
      <c r="O99" s="107"/>
      <c r="P99" s="107"/>
      <c r="Q99" s="1303"/>
      <c r="R99" s="1303"/>
      <c r="S99" s="1303"/>
      <c r="T99" s="1303"/>
      <c r="U99" s="1303"/>
      <c r="V99" s="1303"/>
      <c r="W99" s="294"/>
      <c r="X99" s="294"/>
      <c r="Y99" s="294"/>
      <c r="Z99" s="294"/>
      <c r="AA99" s="102"/>
      <c r="AB99" s="201"/>
      <c r="AC99" s="102"/>
      <c r="AD99" s="102"/>
      <c r="AE99" s="110"/>
      <c r="AF99" s="109"/>
      <c r="AG99" s="92"/>
      <c r="AH99" s="92"/>
      <c r="AI99" s="92"/>
      <c r="AJ99" s="164"/>
      <c r="AK99" s="164"/>
      <c r="AL99" s="92"/>
      <c r="AM99" s="164"/>
      <c r="AN99" s="164"/>
      <c r="AO99" s="92"/>
      <c r="AP99" s="88"/>
      <c r="AQ99" s="92"/>
      <c r="AR99" s="92"/>
      <c r="AS99" s="92"/>
      <c r="AT99" s="87"/>
      <c r="AU99" s="92"/>
      <c r="AV99" s="92"/>
      <c r="AW99" s="92"/>
      <c r="AX99" s="180"/>
      <c r="AY99" s="180"/>
      <c r="AZ99" s="92"/>
      <c r="BA99" s="92"/>
      <c r="BB99" s="112"/>
      <c r="BC99" s="112"/>
      <c r="BD99" s="480"/>
      <c r="BE99" s="92"/>
      <c r="BF99" s="92"/>
      <c r="BG99" s="92"/>
    </row>
    <row r="100" spans="2:59" ht="15" customHeight="1">
      <c r="B100" s="538"/>
      <c r="C100" s="40" t="s">
        <v>89</v>
      </c>
      <c r="D100" s="893"/>
      <c r="E100" s="894">
        <f>E84+E92</f>
        <v>40.894190000000002</v>
      </c>
      <c r="F100" s="895">
        <f>F84+F92</f>
        <v>51.767099999999999</v>
      </c>
      <c r="G100" s="895">
        <f>G84+G92</f>
        <v>146.00814299999999</v>
      </c>
      <c r="H100" s="896">
        <f>H84+H92</f>
        <v>1212.8979999999999</v>
      </c>
      <c r="I100" s="107"/>
      <c r="J100" s="5"/>
      <c r="L100" s="107"/>
      <c r="M100" s="107"/>
      <c r="N100" s="107"/>
      <c r="O100" s="107"/>
      <c r="P100" s="107"/>
      <c r="Q100" s="1303"/>
      <c r="R100" s="1303"/>
      <c r="S100" s="1303"/>
      <c r="T100" s="1303"/>
      <c r="U100" s="1303"/>
      <c r="V100" s="1303"/>
      <c r="W100" s="102"/>
      <c r="X100" s="102"/>
      <c r="Y100" s="102"/>
      <c r="Z100" s="102"/>
      <c r="AA100" s="102"/>
      <c r="AB100" s="102"/>
      <c r="AC100" s="102"/>
      <c r="AD100" s="102"/>
      <c r="AE100" s="110"/>
      <c r="AF100" s="108"/>
      <c r="AG100" s="433"/>
      <c r="AH100" s="434"/>
      <c r="AI100" s="435"/>
      <c r="AJ100" s="436"/>
      <c r="AK100" s="437"/>
      <c r="AL100" s="437"/>
      <c r="AM100" s="437"/>
      <c r="AN100" s="437"/>
      <c r="AO100" s="437"/>
      <c r="AP100" s="437"/>
      <c r="AQ100" s="433"/>
      <c r="AR100" s="433"/>
      <c r="AS100" s="438"/>
      <c r="AT100" s="91"/>
      <c r="AU100" s="92"/>
      <c r="AV100" s="92"/>
      <c r="AW100" s="92"/>
      <c r="AX100" s="180"/>
      <c r="AY100" s="180"/>
      <c r="AZ100" s="92"/>
      <c r="BA100" s="92"/>
      <c r="BB100" s="112"/>
      <c r="BC100" s="112"/>
      <c r="BD100" s="320"/>
      <c r="BE100" s="92"/>
      <c r="BF100" s="92"/>
      <c r="BG100" s="92"/>
    </row>
    <row r="101" spans="2:59" ht="15" customHeight="1">
      <c r="B101" s="341"/>
      <c r="C101" s="552" t="s">
        <v>10</v>
      </c>
      <c r="D101" s="780">
        <v>0.45</v>
      </c>
      <c r="E101" s="880">
        <f>E640</f>
        <v>40.5</v>
      </c>
      <c r="F101" s="881">
        <f>F640</f>
        <v>41.4</v>
      </c>
      <c r="G101" s="881">
        <f>G640</f>
        <v>172.35</v>
      </c>
      <c r="H101" s="882">
        <f>H640</f>
        <v>1224</v>
      </c>
      <c r="I101" s="898"/>
      <c r="J101" s="31"/>
      <c r="L101" s="107"/>
      <c r="M101" s="107"/>
      <c r="N101" s="107"/>
      <c r="O101" s="107"/>
      <c r="P101" s="107"/>
      <c r="Q101" s="1303"/>
      <c r="R101" s="1303"/>
      <c r="S101" s="102"/>
      <c r="T101" s="1303"/>
      <c r="U101" s="1303"/>
      <c r="V101" s="1303"/>
      <c r="W101" s="294"/>
      <c r="X101" s="294"/>
      <c r="Y101" s="294"/>
      <c r="Z101" s="294"/>
      <c r="AA101" s="102"/>
      <c r="AB101" s="201"/>
      <c r="AC101" s="102"/>
      <c r="AD101" s="102"/>
      <c r="AE101" s="309"/>
      <c r="AF101" s="101"/>
      <c r="AG101" s="185"/>
      <c r="AH101" s="185"/>
      <c r="AI101" s="185"/>
      <c r="AJ101" s="439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87"/>
      <c r="AU101" s="92"/>
      <c r="AV101" s="92"/>
      <c r="AW101" s="92"/>
      <c r="AX101" s="87"/>
      <c r="AY101" s="87"/>
      <c r="AZ101" s="92"/>
      <c r="BA101" s="92"/>
      <c r="BB101" s="112"/>
      <c r="BC101" s="112"/>
      <c r="BD101" s="320"/>
      <c r="BE101" s="92"/>
      <c r="BF101" s="92"/>
      <c r="BG101" s="92"/>
    </row>
    <row r="102" spans="2:59" ht="13.5" customHeight="1" thickBot="1">
      <c r="B102" s="204"/>
      <c r="C102" s="568" t="s">
        <v>109</v>
      </c>
      <c r="D102" s="782"/>
      <c r="E102" s="845">
        <f>(E100*100/E622)-45</f>
        <v>0.43798888888889564</v>
      </c>
      <c r="F102" s="849">
        <f>(F100*100/F622)-45</f>
        <v>11.268586956521737</v>
      </c>
      <c r="G102" s="849">
        <f>(G100*100/G622)-45</f>
        <v>-6.8777694516971337</v>
      </c>
      <c r="H102" s="897">
        <f>(H100*100/H622)-45</f>
        <v>-0.40816176470588772</v>
      </c>
      <c r="I102" s="328"/>
      <c r="J102" s="5"/>
      <c r="L102" s="107"/>
      <c r="M102" s="107"/>
      <c r="N102" s="107"/>
      <c r="O102" s="107"/>
      <c r="P102" s="107"/>
      <c r="Q102" s="1303"/>
      <c r="R102" s="1303"/>
      <c r="S102" s="107"/>
      <c r="T102" s="1303"/>
      <c r="U102" s="1303"/>
      <c r="V102" s="1303"/>
      <c r="W102" s="294"/>
      <c r="X102" s="294"/>
      <c r="Y102" s="294"/>
      <c r="Z102" s="294"/>
      <c r="AA102" s="102"/>
      <c r="AB102" s="201"/>
      <c r="AC102" s="102"/>
      <c r="AD102" s="102"/>
      <c r="AE102" s="309"/>
      <c r="AF102" s="101"/>
      <c r="AG102" s="157"/>
      <c r="AH102" s="309"/>
      <c r="AI102" s="157"/>
      <c r="AJ102" s="158"/>
      <c r="AK102" s="157"/>
      <c r="AL102" s="157"/>
      <c r="AM102" s="309"/>
      <c r="AN102" s="309"/>
      <c r="AO102" s="157"/>
      <c r="AP102" s="134"/>
      <c r="AQ102" s="157"/>
      <c r="AR102" s="157"/>
      <c r="AS102" s="157"/>
      <c r="AT102" s="92"/>
      <c r="AU102" s="92"/>
      <c r="AV102" s="92"/>
      <c r="AW102" s="92"/>
      <c r="AX102" s="180"/>
      <c r="AY102" s="180"/>
      <c r="AZ102" s="92"/>
      <c r="BA102" s="92"/>
      <c r="BB102" s="112"/>
      <c r="BC102" s="112"/>
      <c r="BD102" s="320"/>
      <c r="BE102" s="92"/>
      <c r="BF102" s="92"/>
      <c r="BG102" s="92"/>
    </row>
    <row r="103" spans="2:59" ht="17.25" customHeight="1" thickBot="1">
      <c r="I103" s="107"/>
      <c r="J103" s="5"/>
      <c r="L103" s="107"/>
      <c r="M103" s="107"/>
      <c r="N103" s="107"/>
      <c r="O103" s="107"/>
      <c r="P103" s="107"/>
      <c r="Q103" s="1303"/>
      <c r="R103" s="1303"/>
      <c r="S103" s="102"/>
      <c r="T103" s="1303"/>
      <c r="U103" s="1303"/>
      <c r="V103" s="1303"/>
      <c r="W103" s="102"/>
      <c r="X103" s="102"/>
      <c r="Y103" s="102"/>
      <c r="Z103" s="102"/>
      <c r="AA103" s="102"/>
      <c r="AB103" s="102"/>
      <c r="AC103" s="102"/>
      <c r="AD103" s="102"/>
      <c r="AE103" s="157"/>
      <c r="AF103" s="101"/>
      <c r="AG103" s="450"/>
      <c r="AH103" s="450"/>
      <c r="AI103" s="450"/>
      <c r="AJ103" s="450"/>
      <c r="AK103" s="450"/>
      <c r="AL103" s="450"/>
      <c r="AM103" s="451"/>
      <c r="AN103" s="450"/>
      <c r="AO103" s="451"/>
      <c r="AP103" s="451"/>
      <c r="AQ103" s="450"/>
      <c r="AR103" s="450"/>
      <c r="AS103" s="450"/>
      <c r="AT103" s="87"/>
      <c r="AU103" s="92"/>
      <c r="AV103" s="92"/>
      <c r="AW103" s="92"/>
      <c r="AX103" s="87"/>
      <c r="AY103" s="87"/>
      <c r="AZ103" s="92"/>
      <c r="BA103" s="92"/>
      <c r="BB103" s="233"/>
      <c r="BC103" s="112"/>
      <c r="BD103" s="320"/>
      <c r="BE103" s="92"/>
      <c r="BF103" s="92"/>
      <c r="BG103" s="92"/>
    </row>
    <row r="104" spans="2:59" ht="17.25" customHeight="1">
      <c r="B104" s="538"/>
      <c r="C104" s="40" t="s">
        <v>77</v>
      </c>
      <c r="D104" s="893"/>
      <c r="E104" s="894">
        <f>E73+E84+E92</f>
        <v>60.881190000000004</v>
      </c>
      <c r="F104" s="895">
        <f>F73+F84+F92</f>
        <v>63.917469999999994</v>
      </c>
      <c r="G104" s="895">
        <f>G73+G84+G92</f>
        <v>264.93454300000002</v>
      </c>
      <c r="H104" s="896">
        <f>H73+H84+H92</f>
        <v>1884.5046</v>
      </c>
      <c r="I104" s="107"/>
      <c r="J104" s="5"/>
      <c r="L104" s="107"/>
      <c r="M104" s="107"/>
      <c r="N104" s="107"/>
      <c r="O104" s="107"/>
      <c r="P104" s="107"/>
      <c r="Q104" s="1303"/>
      <c r="R104" s="1303"/>
      <c r="S104" s="107"/>
      <c r="T104" s="1303"/>
      <c r="U104" s="1303"/>
      <c r="V104" s="1303"/>
      <c r="W104" s="102"/>
      <c r="X104" s="102"/>
      <c r="Y104" s="102"/>
      <c r="Z104" s="102"/>
      <c r="AA104" s="102"/>
      <c r="AB104" s="102"/>
      <c r="AC104" s="102"/>
      <c r="AD104" s="102"/>
      <c r="AE104" s="157"/>
      <c r="AF104" s="101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87"/>
      <c r="AU104" s="92"/>
      <c r="AV104" s="92"/>
      <c r="AW104" s="92"/>
      <c r="AX104" s="87"/>
      <c r="AY104" s="87"/>
      <c r="AZ104" s="92"/>
      <c r="BA104" s="92"/>
      <c r="BB104" s="112"/>
      <c r="BC104" s="112"/>
      <c r="BD104" s="320"/>
      <c r="BE104" s="92"/>
      <c r="BF104" s="92"/>
      <c r="BG104" s="92"/>
    </row>
    <row r="105" spans="2:59" ht="18" customHeight="1">
      <c r="B105" s="341"/>
      <c r="C105" s="552" t="s">
        <v>10</v>
      </c>
      <c r="D105" s="780">
        <v>0.7</v>
      </c>
      <c r="E105" s="880">
        <f>E644</f>
        <v>63</v>
      </c>
      <c r="F105" s="881">
        <f>F644</f>
        <v>64.400000000000006</v>
      </c>
      <c r="G105" s="881">
        <f>G644</f>
        <v>268.10000000000002</v>
      </c>
      <c r="H105" s="882">
        <f>H644</f>
        <v>1904</v>
      </c>
      <c r="I105" s="107"/>
      <c r="J105" s="5"/>
      <c r="L105" s="107"/>
      <c r="M105" s="107"/>
      <c r="N105" s="107"/>
      <c r="O105" s="107"/>
      <c r="P105" s="107"/>
      <c r="Q105" s="1303"/>
      <c r="R105" s="1303"/>
      <c r="S105" s="1303"/>
      <c r="T105" s="1303"/>
      <c r="U105" s="1303"/>
      <c r="V105" s="1303"/>
      <c r="W105" s="102"/>
      <c r="X105" s="102"/>
      <c r="Y105" s="102"/>
      <c r="Z105" s="102"/>
      <c r="AA105" s="102"/>
      <c r="AB105" s="102"/>
      <c r="AC105" s="102"/>
      <c r="AD105" s="102"/>
      <c r="AE105" s="157"/>
      <c r="AF105" s="133"/>
      <c r="AG105" s="92"/>
      <c r="AH105" s="92"/>
      <c r="AI105" s="92"/>
      <c r="AJ105" s="92"/>
      <c r="AK105" s="92"/>
      <c r="AL105" s="92"/>
      <c r="AM105" s="92"/>
      <c r="AN105" s="92"/>
      <c r="AO105" s="92"/>
      <c r="AP105" s="429"/>
      <c r="AQ105" s="92"/>
      <c r="AR105" s="429"/>
      <c r="AS105" s="92"/>
      <c r="AT105" s="87"/>
      <c r="AU105" s="92"/>
      <c r="AV105" s="92"/>
      <c r="AW105" s="92"/>
      <c r="AX105" s="87"/>
      <c r="AY105" s="87"/>
      <c r="AZ105" s="92"/>
      <c r="BA105" s="92"/>
      <c r="BB105" s="112"/>
      <c r="BC105" s="112"/>
      <c r="BD105" s="320"/>
      <c r="BE105" s="92"/>
      <c r="BF105" s="92"/>
      <c r="BG105" s="92"/>
    </row>
    <row r="106" spans="2:59" ht="15.75" customHeight="1" thickBot="1">
      <c r="B106" s="204"/>
      <c r="C106" s="568" t="s">
        <v>109</v>
      </c>
      <c r="D106" s="782"/>
      <c r="E106" s="845">
        <f>(E104*100/E622)-70</f>
        <v>-2.3542333333333261</v>
      </c>
      <c r="F106" s="849">
        <f>(F104*100/F622)-70</f>
        <v>-0.5244891304347874</v>
      </c>
      <c r="G106" s="849">
        <f>(G104*100/G622)-70</f>
        <v>-0.82649007832897325</v>
      </c>
      <c r="H106" s="897">
        <f>(H104*100/H622)-70</f>
        <v>-0.71674264705882251</v>
      </c>
      <c r="I106" s="898"/>
      <c r="J106" s="31"/>
      <c r="L106" s="107"/>
      <c r="M106" s="107"/>
      <c r="N106" s="107"/>
      <c r="O106" s="107"/>
      <c r="P106" s="107"/>
      <c r="Q106" s="1303"/>
      <c r="R106" s="1303"/>
      <c r="S106" s="107"/>
      <c r="T106" s="1303"/>
      <c r="U106" s="1303"/>
      <c r="V106" s="1303"/>
      <c r="W106" s="102"/>
      <c r="X106" s="102"/>
      <c r="Y106" s="102"/>
      <c r="Z106" s="102"/>
      <c r="AA106" s="102"/>
      <c r="AB106" s="102"/>
      <c r="AC106" s="201"/>
      <c r="AD106" s="102"/>
      <c r="AE106" s="157"/>
      <c r="AF106" s="102"/>
      <c r="AG106" s="92"/>
      <c r="AH106" s="92"/>
      <c r="AI106" s="92"/>
      <c r="AJ106" s="452"/>
      <c r="AK106" s="92"/>
      <c r="AL106" s="92"/>
      <c r="AM106" s="92"/>
      <c r="AN106" s="92"/>
      <c r="AO106" s="92"/>
      <c r="AP106" s="92"/>
      <c r="AQ106" s="92"/>
      <c r="AR106" s="429"/>
      <c r="AS106" s="92"/>
      <c r="AT106" s="87"/>
      <c r="AU106" s="92"/>
      <c r="AV106" s="92"/>
      <c r="AW106" s="92"/>
      <c r="AX106" s="87"/>
      <c r="AY106" s="87"/>
      <c r="AZ106" s="92"/>
      <c r="BA106" s="92"/>
      <c r="BB106" s="112"/>
      <c r="BC106" s="112"/>
      <c r="BD106" s="320"/>
      <c r="BE106" s="92"/>
      <c r="BF106" s="92"/>
      <c r="BG106" s="92"/>
    </row>
    <row r="107" spans="2:59" ht="12.75" customHeight="1">
      <c r="L107" s="107"/>
      <c r="M107" s="107"/>
      <c r="N107" s="107"/>
      <c r="O107" s="107"/>
      <c r="P107" s="107"/>
      <c r="Q107" s="1303"/>
      <c r="R107" s="1303"/>
      <c r="S107" s="107"/>
      <c r="T107" s="1303"/>
      <c r="U107" s="1303"/>
      <c r="V107" s="1303"/>
      <c r="W107" s="1302"/>
      <c r="X107" s="1302"/>
      <c r="Y107" s="1302"/>
      <c r="Z107" s="1302"/>
      <c r="AA107" s="1302"/>
      <c r="AB107" s="194"/>
      <c r="AC107" s="91"/>
      <c r="AD107" s="91"/>
      <c r="AE107" s="90"/>
      <c r="AF107" s="102"/>
      <c r="AG107" s="101"/>
      <c r="AH107" s="88"/>
      <c r="AI107" s="85"/>
      <c r="AJ107" s="102"/>
      <c r="AK107" s="102"/>
      <c r="AL107" s="102"/>
      <c r="AM107" s="158"/>
      <c r="AN107" s="102"/>
      <c r="AO107" s="102"/>
      <c r="AP107" s="102"/>
      <c r="AQ107" s="102"/>
      <c r="AR107" s="102"/>
      <c r="AS107" s="102"/>
      <c r="AT107" s="102"/>
      <c r="AU107" s="102"/>
      <c r="AV107" s="157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</row>
    <row r="108" spans="2:59" ht="16.5" customHeight="1">
      <c r="B108" s="86"/>
      <c r="I108" s="899"/>
      <c r="J108" s="5"/>
      <c r="L108" s="107"/>
      <c r="M108" s="107"/>
      <c r="N108" s="107"/>
      <c r="O108" s="107"/>
      <c r="P108" s="107"/>
      <c r="Q108" s="1303"/>
      <c r="R108" s="1303"/>
      <c r="S108" s="107"/>
      <c r="T108" s="1303"/>
      <c r="U108" s="1303"/>
      <c r="V108" s="1303"/>
      <c r="W108" s="446"/>
      <c r="X108" s="446"/>
      <c r="Y108" s="447"/>
      <c r="Z108" s="446"/>
      <c r="AA108" s="447"/>
      <c r="AB108" s="447"/>
      <c r="AC108" s="446"/>
      <c r="AD108" s="446"/>
      <c r="AE108" s="446"/>
      <c r="AF108" s="92"/>
      <c r="AG108" s="101"/>
      <c r="AH108" s="293"/>
      <c r="AI108" s="85"/>
      <c r="AJ108" s="102"/>
      <c r="AK108" s="102"/>
      <c r="AL108" s="102"/>
      <c r="AM108" s="158"/>
      <c r="AN108" s="294"/>
      <c r="AO108" s="294"/>
      <c r="AP108" s="294"/>
      <c r="AQ108" s="294"/>
      <c r="AR108" s="102"/>
      <c r="AS108" s="201"/>
      <c r="AT108" s="102"/>
      <c r="AU108" s="102"/>
      <c r="AV108" s="110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</row>
    <row r="109" spans="2:59" ht="12.75" customHeight="1">
      <c r="B109" s="584"/>
      <c r="C109" s="67"/>
      <c r="I109" s="107"/>
      <c r="J109" s="5"/>
      <c r="L109" s="107"/>
      <c r="M109" s="107"/>
      <c r="N109" s="107"/>
      <c r="O109" s="107"/>
      <c r="P109" s="107"/>
      <c r="Q109" s="1303"/>
      <c r="R109" s="1303"/>
      <c r="S109" s="107"/>
      <c r="T109" s="1303"/>
      <c r="U109" s="1303"/>
      <c r="V109" s="1303"/>
      <c r="W109" s="448"/>
      <c r="X109" s="316"/>
      <c r="Y109" s="316"/>
      <c r="Z109" s="316"/>
      <c r="AA109" s="311"/>
      <c r="AB109" s="311"/>
      <c r="AC109" s="316"/>
      <c r="AD109" s="316"/>
      <c r="AE109" s="317"/>
      <c r="AF109" s="87"/>
      <c r="AG109" s="111"/>
      <c r="AH109" s="88"/>
      <c r="AI109" s="295"/>
      <c r="AJ109" s="102"/>
      <c r="AK109" s="102"/>
      <c r="AL109" s="102"/>
      <c r="AM109" s="158"/>
      <c r="AN109" s="294"/>
      <c r="AO109" s="294"/>
      <c r="AP109" s="294"/>
      <c r="AQ109" s="294"/>
      <c r="AR109" s="102"/>
      <c r="AS109" s="201"/>
      <c r="AT109" s="102"/>
      <c r="AU109" s="102"/>
      <c r="AV109" s="110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</row>
    <row r="110" spans="2:59" ht="14.25" customHeight="1">
      <c r="B110" s="1"/>
      <c r="C110" s="67"/>
      <c r="D110" s="493"/>
      <c r="E110" s="892"/>
      <c r="F110" s="892"/>
      <c r="G110" s="892"/>
      <c r="H110" s="892"/>
      <c r="I110" s="107"/>
      <c r="L110" s="107"/>
      <c r="M110" s="107"/>
      <c r="N110" s="107"/>
      <c r="O110" s="107"/>
      <c r="P110" s="107"/>
      <c r="Q110" s="1303"/>
      <c r="R110" s="1303"/>
      <c r="S110" s="107"/>
      <c r="T110" s="1303"/>
      <c r="U110" s="1303"/>
      <c r="V110" s="1303"/>
      <c r="W110" s="107"/>
      <c r="X110" s="107"/>
      <c r="Y110" s="107"/>
      <c r="Z110" s="107"/>
      <c r="AA110" s="107"/>
      <c r="AB110" s="107"/>
      <c r="AC110" s="107"/>
      <c r="AD110" s="107"/>
      <c r="AE110" s="92"/>
      <c r="AF110" s="141"/>
      <c r="AG110" s="107"/>
      <c r="AH110" s="100"/>
      <c r="AI110" s="92"/>
      <c r="AJ110" s="92"/>
      <c r="AK110" s="92"/>
      <c r="AL110" s="184"/>
      <c r="AM110" s="92"/>
      <c r="AN110" s="92"/>
      <c r="AO110" s="92"/>
      <c r="AP110" s="92"/>
      <c r="AQ110" s="92"/>
      <c r="AR110" s="107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</row>
    <row r="111" spans="2:59" ht="15" customHeight="1">
      <c r="B111" s="1"/>
      <c r="C111" s="67"/>
      <c r="D111" s="107"/>
      <c r="E111" s="107"/>
      <c r="F111" s="107"/>
      <c r="G111" s="107"/>
      <c r="H111" s="107"/>
      <c r="I111" s="107"/>
      <c r="L111" s="107"/>
      <c r="M111" s="107"/>
      <c r="N111" s="107"/>
      <c r="O111" s="107"/>
      <c r="P111" s="107"/>
      <c r="Q111" s="1303"/>
      <c r="R111" s="1303"/>
      <c r="S111" s="1303"/>
      <c r="T111" s="641"/>
      <c r="U111" s="1303"/>
      <c r="V111" s="1303"/>
      <c r="W111" s="107"/>
      <c r="X111" s="107"/>
      <c r="Y111" s="107"/>
      <c r="Z111" s="107"/>
      <c r="AA111" s="107"/>
      <c r="AB111" s="107"/>
      <c r="AC111" s="107"/>
      <c r="AD111" s="107"/>
      <c r="AE111" s="92"/>
      <c r="AF111" s="105"/>
      <c r="AG111" s="143"/>
      <c r="AH111" s="100"/>
      <c r="AI111" s="92"/>
      <c r="AJ111" s="107"/>
      <c r="AK111" s="107"/>
      <c r="AL111" s="161"/>
      <c r="AM111" s="161"/>
      <c r="AN111" s="112"/>
      <c r="AO111" s="112"/>
      <c r="AP111" s="112"/>
      <c r="AQ111" s="112"/>
      <c r="AR111" s="92"/>
      <c r="AS111" s="101"/>
      <c r="AT111" s="92"/>
      <c r="AU111" s="92"/>
      <c r="AV111" s="92"/>
      <c r="AW111" s="92"/>
      <c r="AX111" s="84"/>
      <c r="AY111" s="87"/>
      <c r="AZ111" s="87"/>
      <c r="BA111" s="87"/>
      <c r="BB111" s="87"/>
      <c r="BC111" s="87"/>
      <c r="BD111" s="87"/>
      <c r="BE111" s="87"/>
      <c r="BF111" s="87"/>
      <c r="BG111" s="92"/>
    </row>
    <row r="112" spans="2:59" ht="14.25" customHeight="1">
      <c r="C112" s="15"/>
      <c r="D112" s="102"/>
      <c r="E112" s="102"/>
      <c r="F112" s="102"/>
      <c r="G112" s="102"/>
      <c r="H112" s="102"/>
      <c r="I112" s="102"/>
      <c r="L112" s="107"/>
      <c r="M112" s="107"/>
      <c r="N112" s="107"/>
      <c r="O112" s="107"/>
      <c r="P112" s="107"/>
      <c r="Q112" s="1303"/>
      <c r="R112" s="1303"/>
      <c r="S112" s="1303"/>
      <c r="T112" s="237"/>
      <c r="U112" s="1303"/>
      <c r="V112" s="1303"/>
      <c r="W112" s="107"/>
      <c r="X112" s="107"/>
      <c r="Y112" s="107"/>
      <c r="Z112" s="107"/>
      <c r="AA112" s="107"/>
      <c r="AB112" s="107"/>
      <c r="AC112" s="107"/>
      <c r="AD112" s="107"/>
      <c r="AE112" s="92"/>
      <c r="AF112" s="101"/>
      <c r="AG112" s="101"/>
      <c r="AH112" s="88"/>
      <c r="AI112" s="8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</row>
    <row r="113" spans="2:59" ht="19.5" customHeight="1">
      <c r="D113" s="900" t="str">
        <f>D58</f>
        <v xml:space="preserve">Россия Краснодарский край </v>
      </c>
      <c r="E113" s="493"/>
      <c r="F113" s="493"/>
      <c r="G113" s="493"/>
      <c r="H113" s="493"/>
      <c r="I113" s="493"/>
      <c r="L113" s="107"/>
      <c r="M113" s="107"/>
      <c r="N113" s="107"/>
      <c r="O113" s="107"/>
      <c r="P113" s="107"/>
      <c r="Q113" s="1303"/>
      <c r="R113" s="1303"/>
      <c r="S113" s="1303"/>
      <c r="T113" s="1443"/>
      <c r="U113" s="1303"/>
      <c r="V113" s="1303"/>
      <c r="W113" s="107"/>
      <c r="X113" s="107"/>
      <c r="Y113" s="107"/>
      <c r="Z113" s="107"/>
      <c r="AA113" s="107"/>
      <c r="AB113" s="107"/>
      <c r="AC113" s="107"/>
      <c r="AD113" s="107"/>
      <c r="AE113" s="92"/>
      <c r="AF113" s="85"/>
      <c r="AG113" s="101"/>
      <c r="AH113" s="92"/>
      <c r="AI113" s="87"/>
      <c r="AJ113" s="453"/>
      <c r="AK113" s="453"/>
      <c r="AL113" s="453"/>
      <c r="AM113" s="453"/>
      <c r="AN113" s="453"/>
      <c r="AO113" s="453"/>
      <c r="AP113" s="453"/>
      <c r="AQ113" s="453"/>
      <c r="AR113" s="453"/>
      <c r="AS113" s="453"/>
      <c r="AT113" s="92"/>
      <c r="AU113" s="92"/>
      <c r="AV113" s="92"/>
      <c r="AW113" s="92"/>
      <c r="AX113" s="87"/>
      <c r="AY113" s="87"/>
      <c r="AZ113" s="92"/>
      <c r="BA113" s="92"/>
      <c r="BB113" s="92"/>
      <c r="BC113" s="92"/>
      <c r="BD113" s="92"/>
      <c r="BE113" s="92"/>
      <c r="BF113" s="92"/>
      <c r="BG113" s="92"/>
    </row>
    <row r="114" spans="2:59" ht="16.5" customHeight="1">
      <c r="B114" s="25" t="str">
        <f>B59</f>
        <v xml:space="preserve">     10 - ТИДНЕВНОЕ  МЕНЮ  ПРИГОТОВЛЯЕМЫХ  БЛЮД ШКОЛЬНЫХ    З А В Т Р А К О В - О Б Е Д О В - П О Л Д Н И К О В</v>
      </c>
      <c r="D114" s="79"/>
      <c r="E114" s="79"/>
      <c r="F114" s="493"/>
      <c r="G114" s="493"/>
      <c r="H114" s="493"/>
      <c r="I114" s="79"/>
      <c r="J114"/>
      <c r="L114" s="1444"/>
      <c r="M114" s="107"/>
      <c r="N114" s="107"/>
      <c r="O114" s="107"/>
      <c r="P114" s="107"/>
      <c r="Q114" s="1303"/>
      <c r="R114" s="1303"/>
      <c r="S114" s="1303"/>
      <c r="T114" s="1445"/>
      <c r="U114" s="1303"/>
      <c r="V114" s="1303"/>
      <c r="W114" s="107"/>
      <c r="X114" s="107"/>
      <c r="Y114" s="107"/>
      <c r="Z114" s="107"/>
      <c r="AA114" s="107"/>
      <c r="AB114" s="107"/>
      <c r="AC114" s="107"/>
      <c r="AD114" s="107"/>
      <c r="AE114" s="92"/>
      <c r="AF114" s="102"/>
      <c r="AG114" s="106"/>
      <c r="AH114" s="92"/>
      <c r="AI114" s="92"/>
      <c r="AJ114" s="112"/>
      <c r="AK114" s="112"/>
      <c r="AL114" s="11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</row>
    <row r="115" spans="2:59" ht="21.75" customHeight="1">
      <c r="C115" s="25" t="str">
        <f>C60</f>
        <v xml:space="preserve">                            ДЛЯ  УЧАЩИХСЯ  В ОБЩЕОБРАЗОВАТЕЛЬНОМ УЧРЕЖДЕНИЕ</v>
      </c>
      <c r="D115" s="493"/>
      <c r="E115" s="79"/>
      <c r="F115" s="79"/>
      <c r="G115" s="901"/>
      <c r="H115" s="901"/>
      <c r="I115" s="754"/>
      <c r="J115" s="26"/>
      <c r="L115" s="1423"/>
      <c r="M115" s="107"/>
      <c r="N115" s="107"/>
      <c r="O115" s="107"/>
      <c r="P115" s="107"/>
      <c r="Q115" s="1303"/>
      <c r="R115" s="1303"/>
      <c r="S115" s="499"/>
      <c r="T115" s="1303"/>
      <c r="U115" s="1303"/>
      <c r="V115" s="1303"/>
      <c r="W115" s="1303"/>
      <c r="X115" s="1303"/>
      <c r="Y115" s="1303"/>
      <c r="Z115" s="1303"/>
      <c r="AA115" s="1303"/>
      <c r="AB115" s="92"/>
      <c r="AC115" s="92"/>
      <c r="AD115" s="92"/>
      <c r="AE115" s="92"/>
      <c r="AF115" s="102"/>
      <c r="AG115" s="92"/>
      <c r="AH115" s="155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</row>
    <row r="116" spans="2:59" ht="17.25" customHeight="1">
      <c r="B116" s="541" t="str">
        <f>B61</f>
        <v xml:space="preserve">   Возрастная категория:   с   12  лет  и старше                 Сезон:    ЗИМА  -  ВЕСНА  2025 -____г.г.</v>
      </c>
      <c r="C116" s="26"/>
      <c r="D116" s="79"/>
      <c r="E116" s="902"/>
      <c r="F116" s="79"/>
      <c r="G116" s="2"/>
      <c r="H116" s="754"/>
      <c r="I116" s="754"/>
      <c r="J116" s="33"/>
      <c r="K116" s="49"/>
      <c r="L116" s="107"/>
      <c r="M116" s="107"/>
      <c r="N116" s="107"/>
      <c r="O116" s="107"/>
      <c r="P116" s="107"/>
      <c r="Q116" s="1303"/>
      <c r="R116" s="1303"/>
      <c r="S116" s="1303"/>
      <c r="T116" s="1303"/>
      <c r="U116" s="1303"/>
      <c r="V116" s="1303"/>
      <c r="W116" s="112"/>
      <c r="X116" s="112"/>
      <c r="Y116" s="112"/>
      <c r="Z116" s="112"/>
      <c r="AA116" s="1303"/>
      <c r="AB116" s="92"/>
      <c r="AC116" s="92"/>
      <c r="AD116" s="92"/>
      <c r="AE116" s="92"/>
      <c r="AF116" s="454"/>
      <c r="AG116" s="101"/>
      <c r="AH116" s="88"/>
      <c r="AI116" s="101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</row>
    <row r="117" spans="2:59" ht="18.75" customHeight="1" thickBot="1">
      <c r="D117" s="903" t="s">
        <v>0</v>
      </c>
      <c r="E117" s="1365"/>
      <c r="F117" s="1365"/>
      <c r="G117" s="1365"/>
      <c r="H117" s="1365"/>
      <c r="I117" s="493"/>
      <c r="K117" s="49"/>
      <c r="L117" s="508"/>
      <c r="M117" s="508"/>
      <c r="N117" s="508"/>
      <c r="O117" s="184"/>
      <c r="P117" s="726"/>
      <c r="Q117" s="1304"/>
      <c r="R117" s="582"/>
      <c r="S117" s="1303"/>
      <c r="T117" s="1304"/>
      <c r="U117" s="1304"/>
      <c r="V117" s="727"/>
      <c r="W117" s="107"/>
      <c r="X117" s="107"/>
      <c r="Y117" s="107"/>
      <c r="Z117" s="107"/>
      <c r="AA117" s="107"/>
      <c r="AB117" s="107"/>
      <c r="AC117" s="107"/>
      <c r="AD117" s="107"/>
      <c r="AE117" s="92"/>
      <c r="AF117" s="87"/>
      <c r="AG117" s="111"/>
      <c r="AH117" s="88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107"/>
      <c r="AV117" s="92"/>
      <c r="AW117" s="92"/>
      <c r="AX117" s="107"/>
      <c r="AY117" s="107"/>
      <c r="AZ117" s="92"/>
      <c r="BA117" s="92"/>
      <c r="BB117" s="92"/>
      <c r="BC117" s="92"/>
      <c r="BD117" s="92"/>
      <c r="BE117" s="92"/>
      <c r="BF117" s="92"/>
      <c r="BG117" s="92"/>
    </row>
    <row r="118" spans="2:59" ht="13.5" customHeight="1" thickBot="1">
      <c r="B118" s="343" t="s">
        <v>39</v>
      </c>
      <c r="C118" s="76"/>
      <c r="D118" s="904" t="s">
        <v>40</v>
      </c>
      <c r="E118" s="905" t="s">
        <v>41</v>
      </c>
      <c r="F118" s="905"/>
      <c r="G118" s="905"/>
      <c r="H118" s="906" t="s">
        <v>42</v>
      </c>
      <c r="I118" s="907" t="s">
        <v>43</v>
      </c>
      <c r="J118" s="347" t="s">
        <v>44</v>
      </c>
      <c r="L118" s="296"/>
      <c r="M118" s="296"/>
      <c r="N118" s="423"/>
      <c r="O118" s="1440"/>
      <c r="P118" s="506"/>
      <c r="Q118" s="506"/>
      <c r="R118" s="1303"/>
      <c r="S118" s="1308"/>
      <c r="T118" s="1303"/>
      <c r="U118" s="1303"/>
      <c r="V118" s="1303"/>
      <c r="W118" s="1303"/>
      <c r="X118" s="143"/>
      <c r="Y118" s="112"/>
      <c r="Z118" s="112"/>
      <c r="AA118" s="112"/>
      <c r="AB118" s="92"/>
      <c r="AC118" s="92"/>
      <c r="AD118" s="455"/>
      <c r="AE118" s="92"/>
      <c r="AF118" s="92"/>
      <c r="AG118" s="103"/>
      <c r="AH118" s="88"/>
      <c r="AI118" s="87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107"/>
      <c r="AV118" s="92"/>
      <c r="AW118" s="92"/>
      <c r="AX118" s="107"/>
      <c r="AY118" s="107"/>
      <c r="AZ118" s="92"/>
      <c r="BA118" s="92"/>
      <c r="BB118" s="92"/>
      <c r="BC118" s="92"/>
      <c r="BD118" s="92"/>
      <c r="BE118" s="92"/>
      <c r="BF118" s="92"/>
      <c r="BG118" s="92"/>
    </row>
    <row r="119" spans="2:59" ht="15" customHeight="1">
      <c r="B119" s="348" t="s">
        <v>45</v>
      </c>
      <c r="C119" s="349" t="s">
        <v>46</v>
      </c>
      <c r="D119" s="908" t="s">
        <v>47</v>
      </c>
      <c r="E119" s="909" t="s">
        <v>48</v>
      </c>
      <c r="F119" s="909" t="s">
        <v>19</v>
      </c>
      <c r="G119" s="909" t="s">
        <v>20</v>
      </c>
      <c r="H119" s="910" t="s">
        <v>49</v>
      </c>
      <c r="I119" s="911" t="s">
        <v>50</v>
      </c>
      <c r="J119" s="354" t="s">
        <v>96</v>
      </c>
      <c r="L119" s="1303"/>
      <c r="M119" s="1308"/>
      <c r="N119" s="1303"/>
      <c r="O119" s="677"/>
      <c r="P119" s="107"/>
      <c r="Q119" s="1303"/>
      <c r="R119" s="1305"/>
      <c r="S119" s="99"/>
      <c r="T119" s="295"/>
      <c r="U119" s="1303"/>
      <c r="V119" s="143"/>
      <c r="W119" s="112"/>
      <c r="X119" s="112"/>
      <c r="Y119" s="112"/>
      <c r="Z119" s="112"/>
      <c r="AA119" s="1303"/>
      <c r="AB119" s="184"/>
      <c r="AC119" s="92"/>
      <c r="AD119" s="143"/>
      <c r="AE119" s="92"/>
      <c r="AF119" s="92"/>
      <c r="AG119" s="101"/>
      <c r="AH119" s="88"/>
      <c r="AI119" s="87"/>
      <c r="AJ119" s="92"/>
      <c r="AK119" s="92"/>
      <c r="AL119" s="92"/>
      <c r="AM119" s="92"/>
      <c r="AN119" s="92"/>
      <c r="AO119" s="92"/>
      <c r="AP119" s="92"/>
      <c r="AQ119" s="92"/>
      <c r="AR119" s="92"/>
      <c r="AS119" s="184"/>
      <c r="AT119" s="107"/>
      <c r="AU119" s="107"/>
      <c r="AV119" s="92"/>
      <c r="AW119" s="92"/>
      <c r="AX119" s="107"/>
      <c r="AY119" s="107"/>
      <c r="AZ119" s="92"/>
      <c r="BA119" s="92"/>
      <c r="BB119" s="92"/>
      <c r="BC119" s="92"/>
      <c r="BD119" s="92"/>
      <c r="BE119" s="92"/>
      <c r="BF119" s="92"/>
      <c r="BG119" s="92"/>
    </row>
    <row r="120" spans="2:59" ht="14.25" customHeight="1" thickBot="1">
      <c r="B120" s="355"/>
      <c r="C120" s="383"/>
      <c r="D120" s="912"/>
      <c r="E120" s="913" t="s">
        <v>5</v>
      </c>
      <c r="F120" s="913" t="s">
        <v>6</v>
      </c>
      <c r="G120" s="913" t="s">
        <v>7</v>
      </c>
      <c r="H120" s="914" t="s">
        <v>51</v>
      </c>
      <c r="I120" s="915" t="s">
        <v>52</v>
      </c>
      <c r="J120" s="360" t="s">
        <v>95</v>
      </c>
      <c r="L120" s="110"/>
      <c r="M120" s="1300"/>
      <c r="N120" s="1298"/>
      <c r="O120" s="107"/>
      <c r="P120" s="107"/>
      <c r="Q120" s="1303"/>
      <c r="R120" s="111"/>
      <c r="S120" s="1300"/>
      <c r="T120" s="320"/>
      <c r="U120" s="1303"/>
      <c r="V120" s="1303"/>
      <c r="W120" s="107"/>
      <c r="X120" s="107"/>
      <c r="Y120" s="107"/>
      <c r="Z120" s="107"/>
      <c r="AA120" s="107"/>
      <c r="AB120" s="107"/>
      <c r="AC120" s="107"/>
      <c r="AD120" s="107"/>
      <c r="AE120" s="92"/>
      <c r="AF120" s="92"/>
      <c r="AG120" s="449"/>
      <c r="AH120" s="88"/>
      <c r="AI120" s="87"/>
      <c r="AJ120" s="92"/>
      <c r="AK120" s="92"/>
      <c r="AL120" s="92"/>
      <c r="AM120" s="92"/>
      <c r="AN120" s="92"/>
      <c r="AO120" s="92"/>
      <c r="AP120" s="92"/>
      <c r="AQ120" s="92"/>
      <c r="AR120" s="107"/>
      <c r="AS120" s="107"/>
      <c r="AT120" s="107"/>
      <c r="AU120" s="107"/>
      <c r="AV120" s="92"/>
      <c r="AW120" s="92"/>
      <c r="AX120" s="92"/>
      <c r="AY120" s="143"/>
      <c r="AZ120" s="92"/>
      <c r="BA120" s="92"/>
      <c r="BB120" s="92"/>
      <c r="BC120" s="92"/>
      <c r="BD120" s="92"/>
      <c r="BE120" s="92"/>
      <c r="BF120" s="92"/>
      <c r="BG120" s="92"/>
    </row>
    <row r="121" spans="2:59" ht="14.25" customHeight="1">
      <c r="B121" s="76"/>
      <c r="C121" s="361" t="s">
        <v>33</v>
      </c>
      <c r="D121" s="964"/>
      <c r="E121" s="917"/>
      <c r="F121" s="918"/>
      <c r="G121" s="918"/>
      <c r="H121" s="1024"/>
      <c r="I121" s="919"/>
      <c r="J121" s="366"/>
      <c r="L121" s="1357"/>
      <c r="M121" s="1303"/>
      <c r="N121" s="533"/>
      <c r="O121" s="446"/>
      <c r="P121" s="603"/>
      <c r="Q121" s="1303"/>
      <c r="R121" s="111"/>
      <c r="S121" s="1300"/>
      <c r="T121" s="295"/>
      <c r="U121" s="1303"/>
      <c r="V121" s="1299"/>
      <c r="W121" s="107"/>
      <c r="X121" s="107"/>
      <c r="Y121" s="107"/>
      <c r="Z121" s="107"/>
      <c r="AA121" s="107"/>
      <c r="AB121" s="107"/>
      <c r="AC121" s="107"/>
      <c r="AD121" s="107"/>
      <c r="AE121" s="92"/>
      <c r="AF121" s="92"/>
      <c r="AG121" s="111"/>
      <c r="AH121" s="155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108"/>
      <c r="AV121" s="92"/>
      <c r="AW121" s="100"/>
      <c r="AX121" s="180"/>
      <c r="AY121" s="180"/>
      <c r="AZ121" s="92"/>
      <c r="BA121" s="92"/>
      <c r="BB121" s="92"/>
      <c r="BC121" s="92"/>
      <c r="BD121" s="92"/>
      <c r="BE121" s="92"/>
      <c r="BF121" s="92"/>
      <c r="BG121" s="92"/>
    </row>
    <row r="122" spans="2:59" ht="15" customHeight="1">
      <c r="B122" s="367" t="s">
        <v>53</v>
      </c>
      <c r="C122" s="1165" t="s">
        <v>110</v>
      </c>
      <c r="D122" s="960">
        <v>110</v>
      </c>
      <c r="E122" s="1028">
        <v>15.85</v>
      </c>
      <c r="F122" s="632">
        <v>10.686999999999999</v>
      </c>
      <c r="G122" s="632">
        <v>7.1150000000000002</v>
      </c>
      <c r="H122" s="758">
        <v>176.21180000000001</v>
      </c>
      <c r="I122" s="887">
        <v>55</v>
      </c>
      <c r="J122" s="1014" t="s">
        <v>148</v>
      </c>
      <c r="L122" s="134"/>
      <c r="M122" s="315"/>
      <c r="N122" s="315"/>
      <c r="O122" s="315"/>
      <c r="P122" s="315"/>
      <c r="Q122" s="1303"/>
      <c r="R122" s="110"/>
      <c r="S122" s="1300"/>
      <c r="T122" s="1298"/>
      <c r="U122" s="1303"/>
      <c r="V122" s="1299"/>
      <c r="W122" s="1303"/>
      <c r="X122" s="1303"/>
      <c r="Y122" s="1303"/>
      <c r="Z122" s="1303"/>
      <c r="AA122" s="1303"/>
      <c r="AB122" s="92"/>
      <c r="AC122" s="92"/>
      <c r="AD122" s="92"/>
      <c r="AE122" s="101"/>
      <c r="AF122" s="92"/>
      <c r="AG122" s="111"/>
      <c r="AH122" s="88"/>
      <c r="AI122" s="99"/>
      <c r="AJ122" s="162"/>
      <c r="AK122" s="225"/>
      <c r="AL122" s="87"/>
      <c r="AM122" s="457"/>
      <c r="AN122" s="87"/>
      <c r="AO122" s="87"/>
      <c r="AP122" s="87"/>
      <c r="AQ122" s="87"/>
      <c r="AR122" s="87"/>
      <c r="AS122" s="87"/>
      <c r="AT122" s="92"/>
      <c r="AU122" s="101"/>
      <c r="AV122" s="88"/>
      <c r="AW122" s="87"/>
      <c r="AX122" s="180"/>
      <c r="AY122" s="180"/>
      <c r="AZ122" s="92"/>
      <c r="BA122" s="92"/>
      <c r="BB122" s="122"/>
      <c r="BC122" s="112"/>
      <c r="BD122" s="320"/>
      <c r="BE122" s="92"/>
      <c r="BF122" s="92"/>
      <c r="BG122" s="92"/>
    </row>
    <row r="123" spans="2:59" ht="13.5" customHeight="1">
      <c r="B123" s="73"/>
      <c r="C123" s="962" t="s">
        <v>263</v>
      </c>
      <c r="D123" s="769">
        <v>150</v>
      </c>
      <c r="E123" s="628">
        <v>5.55</v>
      </c>
      <c r="F123" s="576">
        <v>4.95</v>
      </c>
      <c r="G123" s="576">
        <v>26.65</v>
      </c>
      <c r="H123" s="562">
        <v>169.35</v>
      </c>
      <c r="I123" s="887">
        <v>49</v>
      </c>
      <c r="J123" s="1019" t="s">
        <v>212</v>
      </c>
      <c r="L123" s="227"/>
      <c r="M123" s="102"/>
      <c r="N123" s="102"/>
      <c r="O123" s="102"/>
      <c r="P123" s="1214"/>
      <c r="Q123" s="1303"/>
      <c r="R123" s="1305"/>
      <c r="S123" s="1300"/>
      <c r="T123" s="480"/>
      <c r="U123" s="1303"/>
      <c r="V123" s="1303"/>
      <c r="W123" s="158"/>
      <c r="X123" s="468"/>
      <c r="Y123" s="482"/>
      <c r="Z123" s="1300"/>
      <c r="AA123" s="1299"/>
      <c r="AB123" s="88"/>
      <c r="AC123" s="88"/>
      <c r="AD123" s="88"/>
      <c r="AE123" s="112"/>
      <c r="AF123" s="92"/>
      <c r="AG123" s="92"/>
      <c r="AH123" s="92"/>
      <c r="AI123" s="92"/>
      <c r="AJ123" s="87"/>
      <c r="AK123" s="87"/>
      <c r="AL123" s="87"/>
      <c r="AM123" s="457"/>
      <c r="AN123" s="87"/>
      <c r="AO123" s="87"/>
      <c r="AP123" s="87"/>
      <c r="AQ123" s="87"/>
      <c r="AR123" s="87"/>
      <c r="AS123" s="87"/>
      <c r="AT123" s="92"/>
      <c r="AU123" s="101"/>
      <c r="AV123" s="97"/>
      <c r="AW123" s="97"/>
      <c r="AX123" s="180"/>
      <c r="AY123" s="180"/>
      <c r="AZ123" s="92"/>
      <c r="BA123" s="92"/>
      <c r="BB123" s="112"/>
      <c r="BC123" s="112"/>
      <c r="BD123" s="320"/>
      <c r="BE123" s="92"/>
      <c r="BF123" s="92"/>
      <c r="BG123" s="92"/>
    </row>
    <row r="124" spans="2:59">
      <c r="B124" s="73"/>
      <c r="C124" s="994" t="s">
        <v>264</v>
      </c>
      <c r="D124" s="984">
        <v>35</v>
      </c>
      <c r="E124" s="760">
        <v>0.7</v>
      </c>
      <c r="F124" s="716">
        <v>9.2999999999999999E-2</v>
      </c>
      <c r="G124" s="760">
        <v>3.5880000000000001</v>
      </c>
      <c r="H124" s="839">
        <v>18.283999999999999</v>
      </c>
      <c r="I124" s="867">
        <v>49</v>
      </c>
      <c r="J124" s="1029" t="s">
        <v>203</v>
      </c>
      <c r="L124" s="237"/>
      <c r="M124" s="1308"/>
      <c r="N124" s="1308"/>
      <c r="O124" s="1308"/>
      <c r="P124" s="1308"/>
      <c r="Q124" s="1303"/>
      <c r="R124" s="985"/>
      <c r="S124" s="1300"/>
      <c r="T124" s="320"/>
      <c r="U124" s="1303"/>
      <c r="V124" s="1303"/>
      <c r="W124" s="1303"/>
      <c r="X124" s="1303"/>
      <c r="Y124" s="1303"/>
      <c r="Z124" s="1303"/>
      <c r="AA124" s="1303"/>
      <c r="AH124" s="92"/>
      <c r="AI124" s="92"/>
      <c r="AJ124" s="87"/>
      <c r="AK124" s="225"/>
      <c r="AL124" s="87"/>
      <c r="AM124" s="457"/>
      <c r="AN124" s="87"/>
      <c r="AO124" s="87"/>
      <c r="AP124" s="87"/>
      <c r="AQ124" s="87"/>
      <c r="AR124" s="87"/>
      <c r="AS124" s="87"/>
      <c r="AT124" s="92"/>
      <c r="AU124" s="101"/>
      <c r="AV124" s="88"/>
      <c r="AW124" s="87"/>
      <c r="AX124" s="87"/>
      <c r="AY124" s="87"/>
      <c r="AZ124" s="92"/>
      <c r="BA124" s="92"/>
      <c r="BB124" s="112"/>
      <c r="BC124" s="92"/>
      <c r="BD124" s="320"/>
      <c r="BE124" s="92"/>
      <c r="BF124" s="92"/>
      <c r="BG124" s="92"/>
    </row>
    <row r="125" spans="2:59">
      <c r="B125" s="368" t="s">
        <v>54</v>
      </c>
      <c r="C125" s="1319" t="s">
        <v>218</v>
      </c>
      <c r="D125" s="993">
        <v>200</v>
      </c>
      <c r="E125" s="695">
        <v>0.307</v>
      </c>
      <c r="F125" s="291">
        <v>0</v>
      </c>
      <c r="G125" s="653">
        <v>6.3479999999999999</v>
      </c>
      <c r="H125" s="968">
        <v>26.527999999999999</v>
      </c>
      <c r="I125" s="887">
        <v>85</v>
      </c>
      <c r="J125" s="1007" t="s">
        <v>217</v>
      </c>
      <c r="L125" s="1308"/>
      <c r="M125" s="1063"/>
      <c r="N125" s="1063"/>
      <c r="O125" s="1063"/>
      <c r="P125" s="1063"/>
      <c r="Q125" s="1303"/>
      <c r="R125" s="985"/>
      <c r="S125" s="1300"/>
      <c r="T125" s="320"/>
      <c r="U125" s="1303"/>
      <c r="V125" s="1298"/>
      <c r="W125" s="107"/>
      <c r="X125" s="107"/>
      <c r="Y125" s="107"/>
      <c r="Z125" s="107"/>
      <c r="AA125" s="107"/>
      <c r="AB125" s="107"/>
      <c r="AC125" s="107"/>
      <c r="AD125" s="107"/>
      <c r="AE125" s="92"/>
      <c r="AF125" s="92"/>
      <c r="AG125" s="92"/>
      <c r="AH125" s="92"/>
      <c r="AI125" s="92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92"/>
      <c r="AU125" s="101"/>
      <c r="AV125" s="88"/>
      <c r="AW125" s="87"/>
      <c r="AX125" s="87"/>
      <c r="AY125" s="87"/>
      <c r="AZ125" s="92"/>
      <c r="BA125" s="92"/>
      <c r="BB125" s="112"/>
      <c r="BC125" s="112"/>
      <c r="BD125" s="320"/>
      <c r="BE125" s="92"/>
      <c r="BF125" s="92"/>
      <c r="BG125" s="92"/>
    </row>
    <row r="126" spans="2:59" ht="13.5" customHeight="1">
      <c r="B126" s="369" t="s">
        <v>11</v>
      </c>
      <c r="C126" s="1319" t="s">
        <v>280</v>
      </c>
      <c r="D126" s="1072" t="s">
        <v>305</v>
      </c>
      <c r="E126" s="652">
        <v>5.8150000000000004</v>
      </c>
      <c r="F126" s="290">
        <v>5.6909999999999998</v>
      </c>
      <c r="G126" s="1330">
        <v>23.032</v>
      </c>
      <c r="H126" s="559">
        <v>150.107</v>
      </c>
      <c r="I126" s="870">
        <v>80</v>
      </c>
      <c r="J126" s="1014" t="s">
        <v>269</v>
      </c>
      <c r="L126" s="1303"/>
      <c r="M126" s="1300"/>
      <c r="N126" s="1298"/>
      <c r="O126" s="157"/>
      <c r="P126" s="309"/>
      <c r="Q126" s="1303"/>
      <c r="R126" s="1303"/>
      <c r="S126" s="1091"/>
      <c r="T126" s="1303"/>
      <c r="U126" s="1303"/>
      <c r="V126" s="1298"/>
      <c r="W126" s="102"/>
      <c r="X126" s="296"/>
      <c r="Y126" s="102"/>
      <c r="Z126" s="102"/>
      <c r="AA126" s="102"/>
      <c r="AB126" s="102"/>
      <c r="AC126" s="102"/>
      <c r="AD126" s="102"/>
      <c r="AE126" s="157"/>
      <c r="AF126" s="92"/>
      <c r="AG126" s="92"/>
      <c r="AH126" s="92"/>
      <c r="AI126" s="92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92"/>
      <c r="AU126" s="101"/>
      <c r="AV126" s="88"/>
      <c r="AW126" s="87"/>
      <c r="AX126" s="87"/>
      <c r="AY126" s="87"/>
      <c r="AZ126" s="92"/>
      <c r="BA126" s="92"/>
      <c r="BB126" s="88"/>
      <c r="BC126" s="88"/>
      <c r="BD126" s="85"/>
      <c r="BE126" s="92"/>
      <c r="BF126" s="92"/>
      <c r="BG126" s="92"/>
    </row>
    <row r="127" spans="2:59" ht="13.5" customHeight="1">
      <c r="B127" s="371" t="s">
        <v>57</v>
      </c>
      <c r="C127" s="165" t="s">
        <v>9</v>
      </c>
      <c r="D127" s="1072">
        <v>45</v>
      </c>
      <c r="E127" s="632">
        <v>0.90269999999999995</v>
      </c>
      <c r="F127" s="632">
        <v>0.57499999999999996</v>
      </c>
      <c r="G127" s="1430">
        <v>21.472100000000001</v>
      </c>
      <c r="H127" s="559">
        <v>95.674000000000007</v>
      </c>
      <c r="I127" s="870">
        <v>18</v>
      </c>
      <c r="J127" s="1023" t="s">
        <v>8</v>
      </c>
      <c r="L127" s="1358"/>
      <c r="M127" s="102"/>
      <c r="N127" s="102"/>
      <c r="O127" s="102"/>
      <c r="P127" s="158"/>
      <c r="Q127" s="1303"/>
      <c r="R127" s="1303"/>
      <c r="S127" s="1091"/>
      <c r="T127" s="1303"/>
      <c r="U127" s="1303"/>
      <c r="V127" s="1303"/>
      <c r="W127" s="102"/>
      <c r="X127" s="102"/>
      <c r="Y127" s="102"/>
      <c r="Z127" s="102"/>
      <c r="AA127" s="102"/>
      <c r="AB127" s="102"/>
      <c r="AC127" s="102"/>
      <c r="AD127" s="102"/>
      <c r="AE127" s="157"/>
      <c r="AF127" s="92"/>
      <c r="AG127" s="92"/>
      <c r="AH127" s="92"/>
      <c r="AI127" s="92"/>
      <c r="AJ127" s="453"/>
      <c r="AK127" s="453"/>
      <c r="AL127" s="453"/>
      <c r="AM127" s="453"/>
      <c r="AN127" s="453"/>
      <c r="AO127" s="453"/>
      <c r="AP127" s="453"/>
      <c r="AQ127" s="453"/>
      <c r="AR127" s="453"/>
      <c r="AS127" s="453"/>
      <c r="AT127" s="92"/>
      <c r="AU127" s="101"/>
      <c r="AV127" s="88"/>
      <c r="AW127" s="87"/>
      <c r="AX127" s="87"/>
      <c r="AY127" s="87"/>
      <c r="AZ127" s="92"/>
      <c r="BA127" s="92"/>
      <c r="BB127" s="88"/>
      <c r="BC127" s="88"/>
      <c r="BD127" s="320"/>
      <c r="BE127" s="92"/>
      <c r="BF127" s="92"/>
      <c r="BG127" s="92"/>
    </row>
    <row r="128" spans="2:59" ht="12.75" customHeight="1" thickBot="1">
      <c r="B128" s="554"/>
      <c r="C128" s="650" t="s">
        <v>103</v>
      </c>
      <c r="D128" s="996">
        <v>30</v>
      </c>
      <c r="E128" s="756">
        <v>1.4</v>
      </c>
      <c r="F128" s="699">
        <v>0.495</v>
      </c>
      <c r="G128" s="699">
        <v>13.031000000000001</v>
      </c>
      <c r="H128" s="1103">
        <v>62.174999999999997</v>
      </c>
      <c r="I128" s="870">
        <v>19</v>
      </c>
      <c r="J128" s="1023" t="s">
        <v>8</v>
      </c>
      <c r="L128" s="1359"/>
      <c r="M128" s="1303"/>
      <c r="N128" s="533"/>
      <c r="O128" s="446"/>
      <c r="P128" s="603"/>
      <c r="Q128" s="1303"/>
      <c r="R128" s="1303"/>
      <c r="S128" s="1091"/>
      <c r="T128" s="1303"/>
      <c r="U128" s="1303"/>
      <c r="V128" s="1297"/>
      <c r="W128" s="1303"/>
      <c r="X128" s="157"/>
      <c r="Y128" s="157"/>
      <c r="Z128" s="157"/>
      <c r="AA128" s="157"/>
      <c r="AB128" s="157"/>
      <c r="AC128" s="157"/>
      <c r="AD128" s="157"/>
      <c r="AE128" s="157"/>
      <c r="AF128" s="105"/>
      <c r="AG128" s="101"/>
      <c r="AH128" s="88"/>
      <c r="AI128" s="83"/>
      <c r="AJ128" s="102"/>
      <c r="AK128" s="102"/>
      <c r="AL128" s="296"/>
      <c r="AM128" s="158"/>
      <c r="AN128" s="102"/>
      <c r="AO128" s="294"/>
      <c r="AP128" s="157"/>
      <c r="AQ128" s="157"/>
      <c r="AR128" s="157"/>
      <c r="AS128" s="157"/>
      <c r="AT128" s="157"/>
      <c r="AU128" s="157"/>
      <c r="AV128" s="157"/>
      <c r="AW128" s="92"/>
      <c r="AX128" s="87"/>
      <c r="AY128" s="87"/>
      <c r="AZ128" s="92"/>
      <c r="BA128" s="92"/>
      <c r="BB128" s="112"/>
      <c r="BC128" s="112"/>
      <c r="BD128" s="320"/>
      <c r="BE128" s="92"/>
      <c r="BF128" s="92"/>
      <c r="BG128" s="92"/>
    </row>
    <row r="129" spans="2:59" ht="13.5" customHeight="1">
      <c r="B129" s="575" t="s">
        <v>66</v>
      </c>
      <c r="C129" s="64"/>
      <c r="D129" s="786">
        <f>D122+D123+D124+D125+D127+D128+80+10</f>
        <v>660</v>
      </c>
      <c r="E129" s="874">
        <f>SUM(E122:E128)</f>
        <v>30.524699999999996</v>
      </c>
      <c r="F129" s="875">
        <f>SUM(F122:F128)</f>
        <v>22.491</v>
      </c>
      <c r="G129" s="876">
        <f>SUM(G122:G128)</f>
        <v>101.23610000000001</v>
      </c>
      <c r="H129" s="877">
        <f>SUM(H122:H128)</f>
        <v>698.32979999999998</v>
      </c>
      <c r="I129" s="878"/>
      <c r="J129" s="769"/>
      <c r="L129" s="134"/>
      <c r="M129" s="315"/>
      <c r="N129" s="315"/>
      <c r="O129" s="315"/>
      <c r="P129" s="315"/>
      <c r="Q129" s="1303"/>
      <c r="R129" s="1303"/>
      <c r="S129" s="1091"/>
      <c r="T129" s="1303"/>
      <c r="U129" s="1303"/>
      <c r="V129" s="1298"/>
      <c r="W129" s="1303"/>
      <c r="X129" s="102"/>
      <c r="Y129" s="102"/>
      <c r="Z129" s="102"/>
      <c r="AA129" s="102"/>
      <c r="AB129" s="102"/>
      <c r="AC129" s="201"/>
      <c r="AD129" s="102"/>
      <c r="AE129" s="157"/>
      <c r="AF129" s="106"/>
      <c r="AG129" s="154"/>
      <c r="AH129" s="91"/>
      <c r="AI129" s="83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2"/>
      <c r="AU129" s="92"/>
      <c r="AV129" s="92"/>
      <c r="AW129" s="92"/>
      <c r="AX129" s="87"/>
      <c r="AY129" s="87"/>
      <c r="AZ129" s="92"/>
      <c r="BA129" s="92"/>
      <c r="BB129" s="112"/>
      <c r="BC129" s="112"/>
      <c r="BD129" s="320"/>
      <c r="BE129" s="92"/>
      <c r="BF129" s="92"/>
      <c r="BG129" s="92"/>
    </row>
    <row r="130" spans="2:59" ht="13.5" customHeight="1">
      <c r="B130" s="341"/>
      <c r="C130" s="552" t="s">
        <v>10</v>
      </c>
      <c r="D130" s="780">
        <v>0.25</v>
      </c>
      <c r="E130" s="880">
        <f>E624</f>
        <v>22.5</v>
      </c>
      <c r="F130" s="881">
        <f>F624</f>
        <v>23</v>
      </c>
      <c r="G130" s="881">
        <f>G624</f>
        <v>95.75</v>
      </c>
      <c r="H130" s="882">
        <f>H624</f>
        <v>680</v>
      </c>
      <c r="I130" s="883"/>
      <c r="J130" s="536"/>
      <c r="L130" s="227"/>
      <c r="M130" s="296"/>
      <c r="N130" s="102"/>
      <c r="O130" s="102"/>
      <c r="P130" s="1214"/>
      <c r="Q130" s="1303"/>
      <c r="R130" s="1303"/>
      <c r="S130" s="1091"/>
      <c r="T130" s="1303"/>
      <c r="U130" s="1303"/>
      <c r="V130" s="1298"/>
      <c r="W130" s="1302"/>
      <c r="X130" s="194"/>
      <c r="Y130" s="1302"/>
      <c r="Z130" s="1302"/>
      <c r="AA130" s="1302"/>
      <c r="AB130" s="194"/>
      <c r="AC130" s="91"/>
      <c r="AD130" s="91"/>
      <c r="AE130" s="90"/>
      <c r="AF130" s="101"/>
      <c r="AG130" s="105"/>
      <c r="AH130" s="88"/>
      <c r="AI130" s="85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108"/>
      <c r="AV130" s="92"/>
      <c r="AW130" s="92"/>
      <c r="AX130" s="87"/>
      <c r="AY130" s="87"/>
      <c r="AZ130" s="92"/>
      <c r="BA130" s="92"/>
      <c r="BB130" s="113"/>
      <c r="BC130" s="88"/>
      <c r="BD130" s="87"/>
      <c r="BE130" s="92"/>
      <c r="BF130" s="92"/>
      <c r="BG130" s="92"/>
    </row>
    <row r="131" spans="2:59" ht="12.75" customHeight="1" thickBot="1">
      <c r="B131" s="204"/>
      <c r="C131" s="568" t="s">
        <v>109</v>
      </c>
      <c r="D131" s="782"/>
      <c r="E131" s="845">
        <f>(E129*100/E622)-25</f>
        <v>8.916333333333327</v>
      </c>
      <c r="F131" s="849">
        <f>(F129*100/F622)-25</f>
        <v>-0.55326086956521792</v>
      </c>
      <c r="G131" s="849">
        <f>(G129*100/G622)-25</f>
        <v>1.4324020887728466</v>
      </c>
      <c r="H131" s="897">
        <f>(H129*100/H622)-25</f>
        <v>0.67388970588235253</v>
      </c>
      <c r="I131" s="884"/>
      <c r="J131" s="382"/>
      <c r="L131" s="237"/>
      <c r="M131" s="1308"/>
      <c r="N131" s="1308"/>
      <c r="O131" s="1308"/>
      <c r="P131" s="1308"/>
      <c r="Q131" s="1303"/>
      <c r="R131" s="1303"/>
      <c r="S131" s="1304"/>
      <c r="T131" s="1303"/>
      <c r="U131" s="1303"/>
      <c r="V131" s="727"/>
      <c r="W131" s="1303"/>
      <c r="X131" s="1303"/>
      <c r="Y131" s="1303"/>
      <c r="Z131" s="1303"/>
      <c r="AA131" s="1303"/>
      <c r="AF131" s="92"/>
      <c r="AG131" s="105"/>
      <c r="AH131" s="88"/>
      <c r="AI131" s="87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104"/>
      <c r="AV131" s="88"/>
      <c r="AW131" s="87"/>
      <c r="AX131" s="180"/>
      <c r="AY131" s="180"/>
      <c r="AZ131" s="92"/>
      <c r="BA131" s="92"/>
      <c r="BB131" s="112"/>
      <c r="BC131" s="112"/>
      <c r="BD131" s="320"/>
      <c r="BE131" s="92"/>
      <c r="BF131" s="92"/>
      <c r="BG131" s="92"/>
    </row>
    <row r="132" spans="2:59" ht="15.6">
      <c r="B132" s="76"/>
      <c r="C132" s="783" t="s">
        <v>27</v>
      </c>
      <c r="D132" s="784"/>
      <c r="E132" s="251"/>
      <c r="F132" s="840"/>
      <c r="G132" s="840"/>
      <c r="H132" s="890"/>
      <c r="I132" s="696"/>
      <c r="J132" s="696"/>
      <c r="L132" s="1308"/>
      <c r="M132" s="1056"/>
      <c r="N132" s="1056"/>
      <c r="O132" s="1056"/>
      <c r="P132" s="1064"/>
      <c r="Q132" s="1303"/>
      <c r="R132" s="726"/>
      <c r="S132" s="1304"/>
      <c r="T132" s="192"/>
      <c r="U132" s="1303"/>
      <c r="V132" s="1303"/>
      <c r="W132" s="1303"/>
      <c r="X132" s="1303"/>
      <c r="Y132" s="134"/>
      <c r="Z132" s="157"/>
      <c r="AA132" s="458"/>
      <c r="AB132" s="134"/>
      <c r="AC132" s="157"/>
      <c r="AD132" s="157"/>
      <c r="AE132" s="157"/>
      <c r="AF132" s="101"/>
      <c r="AG132" s="174"/>
      <c r="AH132" s="174"/>
      <c r="AI132" s="174"/>
      <c r="AJ132" s="164"/>
      <c r="AK132" s="428"/>
      <c r="AL132" s="174"/>
      <c r="AM132" s="164"/>
      <c r="AN132" s="164"/>
      <c r="AO132" s="174"/>
      <c r="AP132" s="429"/>
      <c r="AQ132" s="174"/>
      <c r="AR132" s="174"/>
      <c r="AS132" s="92"/>
      <c r="AT132" s="112"/>
      <c r="AU132" s="102"/>
      <c r="AV132" s="88"/>
      <c r="AW132" s="87"/>
      <c r="AX132" s="180"/>
      <c r="AY132" s="180"/>
      <c r="AZ132" s="92"/>
      <c r="BA132" s="92"/>
      <c r="BB132" s="88"/>
      <c r="BC132" s="88"/>
      <c r="BD132" s="87"/>
      <c r="BE132" s="92"/>
      <c r="BF132" s="92"/>
      <c r="BG132" s="92"/>
    </row>
    <row r="133" spans="2:59" ht="13.5" customHeight="1">
      <c r="B133" s="73"/>
      <c r="C133" s="1082" t="s">
        <v>251</v>
      </c>
      <c r="D133" s="721">
        <v>100</v>
      </c>
      <c r="E133" s="933">
        <v>1.5</v>
      </c>
      <c r="F133" s="932">
        <v>3.6</v>
      </c>
      <c r="G133" s="933">
        <v>8.5</v>
      </c>
      <c r="H133" s="1103">
        <v>72</v>
      </c>
      <c r="I133" s="714">
        <v>10</v>
      </c>
      <c r="J133" s="1366" t="s">
        <v>119</v>
      </c>
      <c r="L133" s="107"/>
      <c r="M133" s="1303"/>
      <c r="N133" s="1303"/>
      <c r="O133" s="178"/>
      <c r="P133" s="1435"/>
      <c r="Q133" s="1303"/>
      <c r="R133" s="111"/>
      <c r="S133" s="1308"/>
      <c r="T133" s="1303"/>
      <c r="U133" s="1300"/>
      <c r="V133" s="295"/>
      <c r="W133" s="1303"/>
      <c r="X133" s="1303"/>
      <c r="Y133" s="102"/>
      <c r="Z133" s="102"/>
      <c r="AA133" s="102"/>
      <c r="AB133" s="102"/>
      <c r="AC133" s="102"/>
      <c r="AD133" s="102"/>
      <c r="AE133" s="157"/>
      <c r="AF133" s="101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  <c r="AR133" s="174"/>
      <c r="AS133" s="92"/>
      <c r="AT133" s="92"/>
      <c r="AU133" s="101"/>
      <c r="AV133" s="88"/>
      <c r="AW133" s="87"/>
      <c r="AX133" s="92"/>
      <c r="AY133" s="87"/>
      <c r="AZ133" s="92"/>
      <c r="BA133" s="92"/>
      <c r="BB133" s="88"/>
      <c r="BC133" s="92"/>
      <c r="BD133" s="91"/>
      <c r="BE133" s="92"/>
      <c r="BF133" s="92"/>
      <c r="BG133" s="92"/>
    </row>
    <row r="134" spans="2:59" ht="12.75" customHeight="1">
      <c r="B134" s="367" t="s">
        <v>53</v>
      </c>
      <c r="C134" s="1082" t="s">
        <v>157</v>
      </c>
      <c r="D134" s="721">
        <v>250</v>
      </c>
      <c r="E134" s="698">
        <v>2.7749999999999999</v>
      </c>
      <c r="F134" s="699">
        <v>3.5249999999999999</v>
      </c>
      <c r="G134" s="699">
        <v>12.3</v>
      </c>
      <c r="H134" s="1103">
        <v>92.025000000000006</v>
      </c>
      <c r="I134" s="1205">
        <v>28</v>
      </c>
      <c r="J134" s="1367" t="s">
        <v>158</v>
      </c>
      <c r="K134" s="31"/>
      <c r="L134" s="112"/>
      <c r="M134" s="320"/>
      <c r="N134" s="507"/>
      <c r="O134" s="507"/>
      <c r="P134" s="507"/>
      <c r="Q134" s="1303"/>
      <c r="R134" s="1299"/>
      <c r="S134" s="1300"/>
      <c r="T134" s="1297"/>
      <c r="U134" s="295"/>
      <c r="V134" s="1303"/>
      <c r="W134" s="1303"/>
      <c r="X134" s="1303"/>
      <c r="Y134" s="102"/>
      <c r="Z134" s="102"/>
      <c r="AA134" s="102"/>
      <c r="AB134" s="102"/>
      <c r="AC134" s="102"/>
      <c r="AD134" s="102"/>
      <c r="AE134" s="157"/>
      <c r="AF134" s="101"/>
      <c r="AG134" s="92"/>
      <c r="AH134" s="92"/>
      <c r="AI134" s="92"/>
      <c r="AJ134" s="164"/>
      <c r="AK134" s="164"/>
      <c r="AL134" s="92"/>
      <c r="AM134" s="164"/>
      <c r="AN134" s="164"/>
      <c r="AO134" s="92"/>
      <c r="AP134" s="88"/>
      <c r="AQ134" s="92"/>
      <c r="AR134" s="92"/>
      <c r="AS134" s="92"/>
      <c r="AT134" s="92"/>
      <c r="AU134" s="101"/>
      <c r="AV134" s="88"/>
      <c r="AW134" s="91"/>
      <c r="AX134" s="92"/>
      <c r="AY134" s="87"/>
      <c r="AZ134" s="92"/>
      <c r="BA134" s="92"/>
      <c r="BB134" s="88"/>
      <c r="BC134" s="88"/>
      <c r="BD134" s="87"/>
      <c r="BE134" s="92"/>
      <c r="BF134" s="92"/>
      <c r="BG134" s="92"/>
    </row>
    <row r="135" spans="2:59" ht="13.5" customHeight="1">
      <c r="B135" s="368" t="s">
        <v>54</v>
      </c>
      <c r="C135" s="1082" t="s">
        <v>195</v>
      </c>
      <c r="D135" s="1074">
        <v>200</v>
      </c>
      <c r="E135" s="698">
        <v>12.679600000000001</v>
      </c>
      <c r="F135" s="699">
        <v>17.0029</v>
      </c>
      <c r="G135" s="699">
        <v>17.170079999999999</v>
      </c>
      <c r="H135" s="1103">
        <v>272.42500000000001</v>
      </c>
      <c r="I135" s="697">
        <v>59</v>
      </c>
      <c r="J135" s="1368" t="s">
        <v>159</v>
      </c>
      <c r="L135" s="1303"/>
      <c r="M135" s="102"/>
      <c r="N135" s="296"/>
      <c r="O135" s="102"/>
      <c r="P135" s="158"/>
      <c r="Q135" s="1303"/>
      <c r="R135" s="1267"/>
      <c r="S135" s="1300"/>
      <c r="T135" s="295"/>
      <c r="U135" s="509"/>
      <c r="V135" s="1303"/>
      <c r="W135" s="1303"/>
      <c r="X135" s="296"/>
      <c r="Y135" s="296"/>
      <c r="Z135" s="296"/>
      <c r="AA135" s="296"/>
      <c r="AB135" s="296"/>
      <c r="AC135" s="296"/>
      <c r="AD135" s="296"/>
      <c r="AE135" s="157"/>
      <c r="AF135" s="101"/>
      <c r="AG135" s="433"/>
      <c r="AH135" s="434"/>
      <c r="AI135" s="435"/>
      <c r="AJ135" s="436"/>
      <c r="AK135" s="437"/>
      <c r="AL135" s="437"/>
      <c r="AM135" s="437"/>
      <c r="AN135" s="437"/>
      <c r="AO135" s="437"/>
      <c r="AP135" s="437"/>
      <c r="AQ135" s="433"/>
      <c r="AR135" s="433"/>
      <c r="AS135" s="438"/>
      <c r="AT135" s="92"/>
      <c r="AU135" s="101"/>
      <c r="AV135" s="88"/>
      <c r="AW135" s="87"/>
      <c r="AX135" s="87"/>
      <c r="AY135" s="87"/>
      <c r="AZ135" s="92"/>
      <c r="BA135" s="92"/>
      <c r="BB135" s="88"/>
      <c r="BC135" s="88"/>
      <c r="BD135" s="91"/>
      <c r="BE135" s="92"/>
      <c r="BF135" s="92"/>
      <c r="BG135" s="92"/>
    </row>
    <row r="136" spans="2:59" ht="12.75" customHeight="1">
      <c r="B136" s="369" t="s">
        <v>11</v>
      </c>
      <c r="C136" s="1045" t="s">
        <v>285</v>
      </c>
      <c r="D136" s="1073">
        <v>200</v>
      </c>
      <c r="E136" s="698">
        <v>1</v>
      </c>
      <c r="F136" s="699">
        <v>0</v>
      </c>
      <c r="G136" s="699">
        <v>25.4</v>
      </c>
      <c r="H136" s="586">
        <v>105.6</v>
      </c>
      <c r="I136" s="1182">
        <v>104</v>
      </c>
      <c r="J136" s="1017" t="s">
        <v>117</v>
      </c>
      <c r="K136" s="6"/>
      <c r="L136" s="642"/>
      <c r="M136" s="1308"/>
      <c r="N136" s="1308"/>
      <c r="O136" s="1308"/>
      <c r="P136" s="1308"/>
      <c r="Q136" s="1303"/>
      <c r="R136" s="1446"/>
      <c r="S136" s="1300"/>
      <c r="T136" s="1298"/>
      <c r="U136" s="1298"/>
      <c r="V136" s="1303"/>
      <c r="W136" s="102"/>
      <c r="X136" s="102"/>
      <c r="Y136" s="102"/>
      <c r="Z136" s="102"/>
      <c r="AA136" s="102"/>
      <c r="AB136" s="102"/>
      <c r="AC136" s="102"/>
      <c r="AD136" s="102"/>
      <c r="AE136" s="157"/>
      <c r="AF136" s="101"/>
      <c r="AG136" s="185"/>
      <c r="AH136" s="185"/>
      <c r="AI136" s="185"/>
      <c r="AJ136" s="439"/>
      <c r="AK136" s="185"/>
      <c r="AL136" s="185"/>
      <c r="AM136" s="185"/>
      <c r="AN136" s="185"/>
      <c r="AO136" s="185"/>
      <c r="AP136" s="185"/>
      <c r="AQ136" s="185"/>
      <c r="AR136" s="185"/>
      <c r="AS136" s="185"/>
      <c r="AT136" s="92"/>
      <c r="AU136" s="101"/>
      <c r="AV136" s="88"/>
      <c r="AW136" s="87"/>
      <c r="AX136" s="87"/>
      <c r="AY136" s="87"/>
      <c r="AZ136" s="92"/>
      <c r="BA136" s="92"/>
      <c r="BB136" s="88"/>
      <c r="BC136" s="88"/>
      <c r="BD136" s="320"/>
      <c r="BE136" s="92"/>
      <c r="BF136" s="92"/>
      <c r="BG136" s="92"/>
    </row>
    <row r="137" spans="2:59" ht="12.75" customHeight="1">
      <c r="B137" s="73"/>
      <c r="C137" s="1160" t="s">
        <v>244</v>
      </c>
      <c r="D137" s="1369">
        <v>30</v>
      </c>
      <c r="E137" s="698">
        <v>2.0567000000000002</v>
      </c>
      <c r="F137" s="699">
        <v>5.0400999999999998</v>
      </c>
      <c r="G137" s="699">
        <v>22.725999999999999</v>
      </c>
      <c r="H137" s="1103">
        <v>144.49199999999999</v>
      </c>
      <c r="I137" s="870">
        <v>15</v>
      </c>
      <c r="J137" s="1009" t="s">
        <v>8</v>
      </c>
      <c r="K137" s="6"/>
      <c r="L137" s="1308"/>
      <c r="M137" s="1447"/>
      <c r="N137" s="1447"/>
      <c r="O137" s="1447"/>
      <c r="P137" s="1448"/>
      <c r="Q137" s="1303"/>
      <c r="R137" s="1303"/>
      <c r="S137" s="1300"/>
      <c r="T137" s="1303"/>
      <c r="U137" s="1298"/>
      <c r="V137" s="1303"/>
      <c r="W137" s="102"/>
      <c r="X137" s="102"/>
      <c r="Y137" s="102"/>
      <c r="Z137" s="102"/>
      <c r="AA137" s="102"/>
      <c r="AB137" s="102"/>
      <c r="AC137" s="102"/>
      <c r="AD137" s="102"/>
      <c r="AE137" s="157"/>
      <c r="AF137" s="101"/>
      <c r="AG137" s="102"/>
      <c r="AH137" s="102"/>
      <c r="AI137" s="102"/>
      <c r="AJ137" s="158"/>
      <c r="AK137" s="102"/>
      <c r="AL137" s="102"/>
      <c r="AM137" s="102"/>
      <c r="AN137" s="102"/>
      <c r="AO137" s="102"/>
      <c r="AP137" s="102"/>
      <c r="AQ137" s="102"/>
      <c r="AR137" s="102"/>
      <c r="AS137" s="157"/>
      <c r="AT137" s="92"/>
      <c r="AU137" s="105"/>
      <c r="AV137" s="88"/>
      <c r="AW137" s="87"/>
      <c r="AX137" s="92"/>
      <c r="AY137" s="87"/>
      <c r="AZ137" s="92"/>
      <c r="BA137" s="92"/>
      <c r="BB137" s="88"/>
      <c r="BC137" s="88"/>
      <c r="BD137" s="87"/>
      <c r="BE137" s="92"/>
      <c r="BF137" s="92"/>
      <c r="BG137" s="92"/>
    </row>
    <row r="138" spans="2:59" ht="13.5" customHeight="1">
      <c r="B138" s="371" t="s">
        <v>57</v>
      </c>
      <c r="C138" s="1045" t="s">
        <v>9</v>
      </c>
      <c r="D138" s="1315">
        <v>70</v>
      </c>
      <c r="E138" s="652">
        <v>1.4041999999999999</v>
      </c>
      <c r="F138" s="285">
        <v>0.91</v>
      </c>
      <c r="G138" s="285">
        <v>36.094000000000001</v>
      </c>
      <c r="H138" s="708">
        <v>158.18299999999999</v>
      </c>
      <c r="I138" s="870">
        <v>18</v>
      </c>
      <c r="J138" s="1009" t="s">
        <v>8</v>
      </c>
      <c r="K138" s="6"/>
      <c r="L138" s="111"/>
      <c r="M138" s="1308"/>
      <c r="N138" s="1303"/>
      <c r="O138" s="107"/>
      <c r="P138" s="227"/>
      <c r="Q138" s="102"/>
      <c r="R138" s="1305"/>
      <c r="S138" s="1300"/>
      <c r="T138" s="102"/>
      <c r="U138" s="1303"/>
      <c r="V138" s="1303"/>
      <c r="W138" s="1303"/>
      <c r="X138" s="1303"/>
      <c r="Y138" s="194"/>
      <c r="Z138" s="1302"/>
      <c r="AA138" s="332"/>
      <c r="AB138" s="194"/>
      <c r="AC138" s="91"/>
      <c r="AD138" s="91"/>
      <c r="AE138" s="90"/>
      <c r="AF138" s="105"/>
      <c r="AG138" s="450"/>
      <c r="AH138" s="450"/>
      <c r="AI138" s="450"/>
      <c r="AJ138" s="459"/>
      <c r="AK138" s="450"/>
      <c r="AL138" s="450"/>
      <c r="AM138" s="450"/>
      <c r="AN138" s="450"/>
      <c r="AO138" s="451"/>
      <c r="AP138" s="451"/>
      <c r="AQ138" s="450"/>
      <c r="AR138" s="450"/>
      <c r="AS138" s="450"/>
      <c r="AT138" s="92"/>
      <c r="AU138" s="92"/>
      <c r="AV138" s="92"/>
      <c r="AW138" s="92"/>
      <c r="AX138" s="92"/>
      <c r="AY138" s="87"/>
      <c r="AZ138" s="92"/>
      <c r="BA138" s="92"/>
      <c r="BB138" s="88"/>
      <c r="BC138" s="88"/>
      <c r="BD138" s="87"/>
      <c r="BE138" s="92"/>
      <c r="BF138" s="92"/>
      <c r="BG138" s="92"/>
    </row>
    <row r="139" spans="2:59" ht="15" customHeight="1">
      <c r="B139" s="73"/>
      <c r="C139" s="1045" t="s">
        <v>103</v>
      </c>
      <c r="D139" s="1310">
        <v>40</v>
      </c>
      <c r="E139" s="652">
        <v>1.8660000000000001</v>
      </c>
      <c r="F139" s="292">
        <v>0.66</v>
      </c>
      <c r="G139" s="290">
        <v>17.373999999999999</v>
      </c>
      <c r="H139" s="708">
        <v>82.9</v>
      </c>
      <c r="I139" s="870">
        <v>19</v>
      </c>
      <c r="J139" s="1010" t="s">
        <v>8</v>
      </c>
      <c r="K139" s="6"/>
      <c r="L139" s="107"/>
      <c r="M139" s="1303"/>
      <c r="N139" s="1304"/>
      <c r="O139" s="107"/>
      <c r="P139" s="107"/>
      <c r="Q139" s="1308"/>
      <c r="R139" s="985"/>
      <c r="S139" s="99"/>
      <c r="T139" s="1297"/>
      <c r="U139" s="1303"/>
      <c r="V139" s="1303"/>
      <c r="W139" s="1303"/>
      <c r="X139" s="1303"/>
      <c r="Y139" s="313"/>
      <c r="Z139" s="314"/>
      <c r="AA139" s="460"/>
      <c r="AB139" s="313"/>
      <c r="AC139" s="313"/>
      <c r="AD139" s="314"/>
      <c r="AE139" s="314"/>
      <c r="AF139" s="106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100"/>
      <c r="AW139" s="92"/>
      <c r="AX139" s="453"/>
      <c r="AY139" s="87"/>
      <c r="AZ139" s="92"/>
      <c r="BA139" s="92"/>
      <c r="BB139" s="92"/>
      <c r="BC139" s="92"/>
      <c r="BD139" s="92"/>
      <c r="BE139" s="92"/>
      <c r="BF139" s="92"/>
      <c r="BG139" s="92"/>
    </row>
    <row r="140" spans="2:59" ht="14.25" customHeight="1" thickBot="1">
      <c r="B140" s="554"/>
      <c r="C140" s="1370" t="s">
        <v>247</v>
      </c>
      <c r="D140" s="1371">
        <v>100</v>
      </c>
      <c r="E140" s="873">
        <v>0.4</v>
      </c>
      <c r="F140" s="849">
        <v>0.4</v>
      </c>
      <c r="G140" s="849">
        <v>9.8000000000000007</v>
      </c>
      <c r="H140" s="1354">
        <v>47</v>
      </c>
      <c r="I140" s="1208">
        <v>105</v>
      </c>
      <c r="J140" s="1213" t="s">
        <v>259</v>
      </c>
      <c r="K140" s="6"/>
      <c r="L140" s="107"/>
      <c r="M140" s="107"/>
      <c r="N140" s="1303"/>
      <c r="O140" s="107"/>
      <c r="P140" s="107"/>
      <c r="Q140" s="1056"/>
      <c r="R140" s="1303"/>
      <c r="S140" s="99"/>
      <c r="T140" s="1303"/>
      <c r="U140" s="1303"/>
      <c r="V140" s="1303"/>
      <c r="W140" s="1303"/>
      <c r="X140" s="1303"/>
      <c r="Y140" s="1303"/>
      <c r="Z140" s="316"/>
      <c r="AA140" s="311"/>
      <c r="AB140" s="311"/>
      <c r="AC140" s="316"/>
      <c r="AD140" s="316"/>
      <c r="AE140" s="317"/>
      <c r="AF140" s="85"/>
      <c r="AG140" s="92"/>
      <c r="AH140" s="92"/>
      <c r="AI140" s="92"/>
      <c r="AJ140" s="92"/>
      <c r="AK140" s="92"/>
      <c r="AL140" s="92"/>
      <c r="AM140" s="92"/>
      <c r="AN140" s="92"/>
      <c r="AO140" s="92"/>
      <c r="AP140" s="429"/>
      <c r="AQ140" s="92"/>
      <c r="AR140" s="429"/>
      <c r="AS140" s="92"/>
      <c r="AT140" s="92"/>
      <c r="AU140" s="92"/>
      <c r="AV140" s="100"/>
      <c r="AW140" s="92"/>
      <c r="AX140" s="87"/>
      <c r="AY140" s="87"/>
      <c r="AZ140" s="92"/>
      <c r="BA140" s="92"/>
      <c r="BB140" s="92"/>
      <c r="BC140" s="92"/>
      <c r="BD140" s="92"/>
      <c r="BE140" s="92"/>
      <c r="BF140" s="92"/>
      <c r="BG140" s="92"/>
    </row>
    <row r="141" spans="2:59" ht="13.5" customHeight="1">
      <c r="B141" s="373" t="s">
        <v>56</v>
      </c>
      <c r="C141" s="785"/>
      <c r="D141" s="921">
        <f>SUM(D133:D140)</f>
        <v>990</v>
      </c>
      <c r="E141" s="888">
        <f>SUM(E133:E140)</f>
        <v>23.681499999999996</v>
      </c>
      <c r="F141" s="875">
        <f>SUM(F133:F140)</f>
        <v>31.137999999999998</v>
      </c>
      <c r="G141" s="875">
        <f>SUM(G133:G140)</f>
        <v>149.36408</v>
      </c>
      <c r="H141" s="877">
        <f>SUM(H133:H140)</f>
        <v>974.625</v>
      </c>
      <c r="I141" s="878"/>
      <c r="J141" s="769"/>
      <c r="K141" s="6"/>
      <c r="L141" s="107"/>
      <c r="M141" s="107"/>
      <c r="N141" s="295"/>
      <c r="O141" s="107"/>
      <c r="P141" s="107"/>
      <c r="Q141" s="1303"/>
      <c r="R141" s="985"/>
      <c r="S141" s="1300"/>
      <c r="T141" s="1298"/>
      <c r="U141" s="1303"/>
      <c r="V141" s="1303"/>
      <c r="W141" s="1303"/>
      <c r="X141" s="1303"/>
      <c r="Y141" s="1303"/>
      <c r="Z141" s="107"/>
      <c r="AA141" s="107"/>
      <c r="AB141" s="107"/>
      <c r="AC141" s="107"/>
      <c r="AD141" s="107"/>
      <c r="AE141" s="92"/>
      <c r="AF141" s="101"/>
      <c r="AG141" s="92"/>
      <c r="AH141" s="92"/>
      <c r="AI141" s="92"/>
      <c r="AJ141" s="461"/>
      <c r="AK141" s="92"/>
      <c r="AL141" s="92"/>
      <c r="AM141" s="92"/>
      <c r="AN141" s="92"/>
      <c r="AO141" s="92"/>
      <c r="AP141" s="92"/>
      <c r="AQ141" s="92"/>
      <c r="AR141" s="429"/>
      <c r="AS141" s="92"/>
      <c r="AT141" s="92"/>
      <c r="AU141" s="92"/>
      <c r="AV141" s="92"/>
      <c r="AW141" s="107"/>
      <c r="AX141" s="107"/>
      <c r="AY141" s="107"/>
      <c r="AZ141" s="92"/>
      <c r="BA141" s="92"/>
      <c r="BB141" s="92"/>
      <c r="BC141" s="92"/>
      <c r="BD141" s="92"/>
      <c r="BE141" s="92"/>
      <c r="BF141" s="92"/>
      <c r="BG141" s="92"/>
    </row>
    <row r="142" spans="2:59" ht="12.75" customHeight="1">
      <c r="B142" s="570"/>
      <c r="C142" s="779" t="s">
        <v>10</v>
      </c>
      <c r="D142" s="922">
        <v>0.35</v>
      </c>
      <c r="E142" s="880">
        <f>E628</f>
        <v>31.5</v>
      </c>
      <c r="F142" s="881">
        <f>F628</f>
        <v>32.200000000000003</v>
      </c>
      <c r="G142" s="881">
        <f>G628</f>
        <v>134.05000000000001</v>
      </c>
      <c r="H142" s="882">
        <f>H628</f>
        <v>952</v>
      </c>
      <c r="I142" s="883"/>
      <c r="J142" s="536"/>
      <c r="K142" s="6"/>
      <c r="L142" s="107"/>
      <c r="M142" s="107"/>
      <c r="N142" s="320"/>
      <c r="O142" s="107"/>
      <c r="P142" s="107"/>
      <c r="Q142" s="1303"/>
      <c r="R142" s="985"/>
      <c r="S142" s="1300"/>
      <c r="T142" s="1298"/>
      <c r="U142" s="1303"/>
      <c r="V142" s="1303"/>
      <c r="W142" s="1303"/>
      <c r="X142" s="1303"/>
      <c r="Y142" s="1303"/>
      <c r="Z142" s="107"/>
      <c r="AA142" s="107"/>
      <c r="AB142" s="107"/>
      <c r="AC142" s="107"/>
      <c r="AD142" s="107"/>
      <c r="AE142" s="92"/>
      <c r="AF142" s="101"/>
      <c r="AG142" s="101"/>
      <c r="AH142" s="88"/>
      <c r="AI142" s="88"/>
      <c r="AJ142" s="87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</row>
    <row r="143" spans="2:59" ht="12.75" customHeight="1" thickBot="1">
      <c r="B143" s="204"/>
      <c r="C143" s="781" t="s">
        <v>109</v>
      </c>
      <c r="D143" s="782"/>
      <c r="E143" s="845">
        <f>(E141*100/E622)-35</f>
        <v>-8.6872222222222248</v>
      </c>
      <c r="F143" s="849">
        <f>(F141*100/F622)-35</f>
        <v>-1.154347826086962</v>
      </c>
      <c r="G143" s="849">
        <f>(G141*100/G622)-35</f>
        <v>3.9984543080939901</v>
      </c>
      <c r="H143" s="897">
        <f>(H141*100/H622)-35</f>
        <v>0.83180147058823195</v>
      </c>
      <c r="I143" s="884"/>
      <c r="J143" s="382"/>
      <c r="K143" s="6"/>
      <c r="L143" s="107"/>
      <c r="M143" s="107"/>
      <c r="N143" s="295"/>
      <c r="O143" s="107"/>
      <c r="P143" s="107"/>
      <c r="Q143" s="1303"/>
      <c r="R143" s="110"/>
      <c r="S143" s="1300"/>
      <c r="T143" s="1298"/>
      <c r="U143" s="1303"/>
      <c r="V143" s="1303"/>
      <c r="W143" s="1303"/>
      <c r="X143" s="1303"/>
      <c r="Y143" s="1303"/>
      <c r="Z143" s="107"/>
      <c r="AA143" s="107"/>
      <c r="AB143" s="107"/>
      <c r="AC143" s="107"/>
      <c r="AD143" s="107"/>
      <c r="AE143" s="92"/>
      <c r="AF143" s="101"/>
      <c r="AG143" s="109"/>
      <c r="AH143" s="88"/>
      <c r="AI143" s="87"/>
      <c r="AJ143" s="158"/>
      <c r="AK143" s="157"/>
      <c r="AL143" s="157"/>
      <c r="AM143" s="157"/>
      <c r="AN143" s="157"/>
      <c r="AO143" s="157"/>
      <c r="AP143" s="157"/>
      <c r="AQ143" s="157"/>
      <c r="AR143" s="157"/>
      <c r="AS143" s="157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</row>
    <row r="144" spans="2:59" ht="12.75" customHeight="1">
      <c r="B144" s="392" t="s">
        <v>53</v>
      </c>
      <c r="C144" s="555" t="s">
        <v>71</v>
      </c>
      <c r="D144" s="745"/>
      <c r="E144" s="937"/>
      <c r="F144" s="938"/>
      <c r="G144" s="938"/>
      <c r="H144" s="939"/>
      <c r="I144" s="696"/>
      <c r="J144" s="378"/>
      <c r="K144" s="31"/>
      <c r="L144" s="107"/>
      <c r="M144" s="1300"/>
      <c r="N144" s="295"/>
      <c r="O144" s="107"/>
      <c r="P144" s="112"/>
      <c r="Q144" s="295"/>
      <c r="R144" s="1303"/>
      <c r="S144" s="1304"/>
      <c r="T144" s="1303"/>
      <c r="U144" s="158"/>
      <c r="V144" s="481"/>
      <c r="W144" s="157"/>
      <c r="X144" s="1303"/>
      <c r="Y144" s="107"/>
      <c r="Z144" s="107"/>
      <c r="AA144" s="107"/>
      <c r="AB144" s="107"/>
      <c r="AC144" s="107"/>
      <c r="AD144" s="107"/>
      <c r="AE144" s="92"/>
      <c r="AF144" s="105"/>
      <c r="AG144" s="92"/>
      <c r="AH144" s="155"/>
      <c r="AI144" s="92"/>
      <c r="A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92"/>
      <c r="AU144" s="92"/>
      <c r="AV144" s="92"/>
      <c r="AW144" s="97"/>
      <c r="AX144" s="97"/>
      <c r="AY144" s="92"/>
      <c r="AZ144" s="92"/>
      <c r="BA144" s="92"/>
      <c r="BB144" s="92"/>
      <c r="BC144" s="92"/>
      <c r="BD144" s="92"/>
      <c r="BE144" s="92"/>
      <c r="BF144" s="92"/>
      <c r="BG144" s="92"/>
    </row>
    <row r="145" spans="2:59" ht="12" customHeight="1">
      <c r="B145" s="368" t="s">
        <v>54</v>
      </c>
      <c r="C145" s="165" t="s">
        <v>281</v>
      </c>
      <c r="D145" s="1312">
        <v>200</v>
      </c>
      <c r="E145" s="659">
        <v>0.06</v>
      </c>
      <c r="F145" s="290">
        <v>0</v>
      </c>
      <c r="G145" s="290">
        <v>12.808999999999999</v>
      </c>
      <c r="H145" s="708">
        <v>51.478000000000002</v>
      </c>
      <c r="I145" s="887">
        <v>95</v>
      </c>
      <c r="J145" s="1014" t="s">
        <v>278</v>
      </c>
      <c r="L145" s="1303"/>
      <c r="M145" s="1300"/>
      <c r="N145" s="97"/>
      <c r="O145" s="107"/>
      <c r="P145" s="112"/>
      <c r="Q145" s="320"/>
      <c r="R145" s="1303"/>
      <c r="S145" s="577"/>
      <c r="T145" s="1303"/>
      <c r="U145" s="158"/>
      <c r="V145" s="468"/>
      <c r="W145" s="1436"/>
      <c r="X145" s="1303"/>
      <c r="Y145" s="1300"/>
      <c r="Z145" s="1300"/>
      <c r="AA145" s="1299"/>
      <c r="AB145" s="88"/>
      <c r="AC145" s="88"/>
      <c r="AD145" s="88"/>
      <c r="AE145" s="88"/>
      <c r="AF145" s="85"/>
      <c r="AG145" s="101"/>
      <c r="AH145" s="88"/>
      <c r="AI145" s="85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7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</row>
    <row r="146" spans="2:59" ht="15.6">
      <c r="B146" s="369" t="s">
        <v>11</v>
      </c>
      <c r="C146" s="962" t="s">
        <v>300</v>
      </c>
      <c r="D146" s="1043">
        <v>100</v>
      </c>
      <c r="E146" s="695">
        <v>7.2205000000000004</v>
      </c>
      <c r="F146" s="291">
        <v>5.0696000000000003</v>
      </c>
      <c r="G146" s="653">
        <v>14.45</v>
      </c>
      <c r="H146" s="1061">
        <v>132.30799999999999</v>
      </c>
      <c r="I146" s="1431">
        <v>57</v>
      </c>
      <c r="J146" s="1033" t="s">
        <v>299</v>
      </c>
      <c r="K146" s="49"/>
      <c r="L146" s="107"/>
      <c r="M146" s="1300"/>
      <c r="N146" s="320"/>
      <c r="O146" s="107"/>
      <c r="P146" s="112"/>
      <c r="Q146" s="320"/>
      <c r="R146" s="1303"/>
      <c r="S146" s="1091"/>
      <c r="T146" s="1303"/>
      <c r="U146" s="158"/>
      <c r="V146" s="468"/>
      <c r="W146" s="1436"/>
      <c r="X146" s="1298"/>
      <c r="Y146" s="1298"/>
      <c r="Z146" s="1298"/>
      <c r="AA146" s="1298"/>
      <c r="AB146" s="85"/>
      <c r="AC146" s="85"/>
      <c r="AD146" s="85"/>
      <c r="AE146" s="85"/>
      <c r="AF146" s="101"/>
      <c r="AG146" s="101"/>
      <c r="AH146" s="112"/>
      <c r="AI146" s="295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</row>
    <row r="147" spans="2:59" ht="15" customHeight="1">
      <c r="B147" s="73"/>
      <c r="C147" s="1002" t="s">
        <v>301</v>
      </c>
      <c r="D147" s="776">
        <v>20</v>
      </c>
      <c r="E147" s="608">
        <v>0.41120000000000001</v>
      </c>
      <c r="F147" s="716">
        <v>1.0484</v>
      </c>
      <c r="G147" s="716">
        <v>1.4144000000000001</v>
      </c>
      <c r="H147" s="1373">
        <v>16.760000000000002</v>
      </c>
      <c r="I147" s="588">
        <v>57</v>
      </c>
      <c r="J147" s="1046" t="s">
        <v>304</v>
      </c>
      <c r="K147" s="4"/>
      <c r="L147" s="107"/>
      <c r="M147" s="1300"/>
      <c r="N147" s="320"/>
      <c r="O147" s="107"/>
      <c r="P147" s="1305"/>
      <c r="Q147" s="99"/>
      <c r="R147" s="1303"/>
      <c r="S147" s="1304"/>
      <c r="T147" s="1303"/>
      <c r="U147" s="1300"/>
      <c r="V147" s="1298"/>
      <c r="W147" s="467"/>
      <c r="X147" s="1303"/>
      <c r="Y147" s="1303"/>
      <c r="Z147" s="1303"/>
      <c r="AA147" s="107"/>
      <c r="AB147" s="107"/>
      <c r="AC147" s="107"/>
      <c r="AD147" s="107"/>
      <c r="AE147" s="92"/>
      <c r="AF147" s="108"/>
      <c r="AG147" s="319"/>
      <c r="AH147" s="112"/>
      <c r="AI147" s="14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462"/>
      <c r="AX147" s="174"/>
      <c r="AY147" s="174"/>
      <c r="AZ147" s="92"/>
      <c r="BA147" s="92"/>
      <c r="BB147" s="92"/>
      <c r="BC147" s="92"/>
      <c r="BD147" s="92"/>
      <c r="BE147" s="92"/>
      <c r="BF147" s="92"/>
      <c r="BG147" s="92"/>
    </row>
    <row r="148" spans="2:59" ht="15" customHeight="1" thickBot="1">
      <c r="B148" s="553" t="s">
        <v>57</v>
      </c>
      <c r="C148" s="650" t="s">
        <v>103</v>
      </c>
      <c r="D148" s="306">
        <v>30</v>
      </c>
      <c r="E148" s="845">
        <v>1.4</v>
      </c>
      <c r="F148" s="849">
        <v>0.495</v>
      </c>
      <c r="G148" s="849">
        <v>13.031000000000001</v>
      </c>
      <c r="H148" s="1354">
        <v>62.174999999999997</v>
      </c>
      <c r="I148" s="1186">
        <v>19</v>
      </c>
      <c r="J148" s="1014" t="s">
        <v>8</v>
      </c>
      <c r="K148" s="490"/>
      <c r="L148" s="107"/>
      <c r="M148" s="1300"/>
      <c r="N148" s="320"/>
      <c r="O148" s="107"/>
      <c r="P148" s="726"/>
      <c r="Q148" s="1304"/>
      <c r="R148" s="1303"/>
      <c r="S148" s="1091"/>
      <c r="T148" s="1303"/>
      <c r="U148" s="1304"/>
      <c r="V148" s="192"/>
      <c r="W148" s="1303"/>
      <c r="X148" s="1303"/>
      <c r="Y148" s="1303"/>
      <c r="Z148" s="1303"/>
      <c r="AA148" s="102"/>
      <c r="AB148" s="201"/>
      <c r="AC148" s="296"/>
      <c r="AD148" s="102"/>
      <c r="AE148" s="102"/>
      <c r="AF148" s="110"/>
      <c r="AG148" s="319"/>
      <c r="AH148" s="112"/>
      <c r="AI148" s="320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7"/>
      <c r="AY148" s="92"/>
      <c r="AZ148" s="92"/>
      <c r="BA148" s="92"/>
      <c r="BB148" s="92"/>
      <c r="BC148" s="92"/>
      <c r="BD148" s="92"/>
      <c r="BE148" s="92"/>
      <c r="BF148" s="92"/>
      <c r="BG148" s="92"/>
    </row>
    <row r="149" spans="2:59" ht="16.5" customHeight="1">
      <c r="B149" s="373" t="s">
        <v>76</v>
      </c>
      <c r="C149" s="40"/>
      <c r="D149" s="967">
        <f>SUM(D145:D148)</f>
        <v>350</v>
      </c>
      <c r="E149" s="1184">
        <f>SUM(E145:E148)</f>
        <v>9.0916999999999994</v>
      </c>
      <c r="F149" s="1185">
        <f>SUM(F145:F148)</f>
        <v>6.6130000000000004</v>
      </c>
      <c r="G149" s="1185">
        <f>SUM(G145:G148)</f>
        <v>41.7044</v>
      </c>
      <c r="H149" s="1372">
        <f>SUM(H145:H148)</f>
        <v>262.721</v>
      </c>
      <c r="I149" s="1034"/>
      <c r="J149" s="397"/>
      <c r="K149" s="39"/>
      <c r="L149" s="107"/>
      <c r="M149" s="1091"/>
      <c r="N149" s="1303"/>
      <c r="O149" s="107"/>
      <c r="P149" s="1303"/>
      <c r="Q149" s="1309"/>
      <c r="R149" s="1303"/>
      <c r="S149" s="1304"/>
      <c r="T149" s="1303"/>
      <c r="U149" s="1303"/>
      <c r="V149" s="1303"/>
      <c r="W149" s="1303"/>
      <c r="X149" s="1303"/>
      <c r="Y149" s="1303"/>
      <c r="Z149" s="1303"/>
      <c r="AA149" s="102"/>
      <c r="AB149" s="201"/>
      <c r="AC149" s="102"/>
      <c r="AD149" s="102"/>
      <c r="AE149" s="157"/>
      <c r="AF149" s="101"/>
      <c r="AG149" s="319"/>
      <c r="AH149" s="112"/>
      <c r="AI149" s="320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</row>
    <row r="150" spans="2:59" ht="14.25" customHeight="1">
      <c r="B150" s="570"/>
      <c r="C150" s="571" t="s">
        <v>10</v>
      </c>
      <c r="D150" s="780">
        <v>0.1</v>
      </c>
      <c r="E150" s="880">
        <f>E632</f>
        <v>9</v>
      </c>
      <c r="F150" s="881">
        <f>F632</f>
        <v>9.1999999999999993</v>
      </c>
      <c r="G150" s="881">
        <f>G632</f>
        <v>38.299999999999997</v>
      </c>
      <c r="H150" s="847">
        <f>H632</f>
        <v>272</v>
      </c>
      <c r="I150" s="883"/>
      <c r="J150" s="536"/>
      <c r="K150" s="31"/>
      <c r="L150" s="107"/>
      <c r="M150" s="1091"/>
      <c r="N150" s="1303"/>
      <c r="O150" s="107"/>
      <c r="P150" s="107"/>
      <c r="Q150" s="1303"/>
      <c r="R150" s="726"/>
      <c r="S150" s="1304"/>
      <c r="T150" s="192"/>
      <c r="U150" s="1303"/>
      <c r="V150" s="1303"/>
      <c r="W150" s="1303"/>
      <c r="X150" s="1303"/>
      <c r="Y150" s="1303"/>
      <c r="Z150" s="1303"/>
      <c r="AA150" s="102"/>
      <c r="AB150" s="102"/>
      <c r="AC150" s="102"/>
      <c r="AD150" s="102"/>
      <c r="AE150" s="157"/>
      <c r="AF150" s="101"/>
      <c r="AG150" s="92"/>
      <c r="AH150" s="100"/>
      <c r="AI150" s="92"/>
      <c r="AJ150" s="158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</row>
    <row r="151" spans="2:59" ht="12.75" customHeight="1" thickBot="1">
      <c r="B151" s="204"/>
      <c r="C151" s="568" t="s">
        <v>109</v>
      </c>
      <c r="D151" s="782"/>
      <c r="E151" s="845">
        <f>(E149*100/E622)-10</f>
        <v>0.10188888888888847</v>
      </c>
      <c r="F151" s="849">
        <f>(F149*100/F622)-10</f>
        <v>-2.8119565217391296</v>
      </c>
      <c r="G151" s="849">
        <f>(G149*100/G622)-10</f>
        <v>0.88887728459529924</v>
      </c>
      <c r="H151" s="1343">
        <f>(H149*100/H622)-10</f>
        <v>-0.34113970588235354</v>
      </c>
      <c r="I151" s="884"/>
      <c r="J151" s="382"/>
      <c r="L151" s="107"/>
      <c r="M151" s="1304"/>
      <c r="N151" s="1303"/>
      <c r="O151" s="107"/>
      <c r="P151" s="107"/>
      <c r="Q151" s="1303"/>
      <c r="R151" s="111"/>
      <c r="S151" s="1308"/>
      <c r="T151" s="142"/>
      <c r="U151" s="1303"/>
      <c r="V151" s="1303"/>
      <c r="W151" s="1303"/>
      <c r="X151" s="1303"/>
      <c r="Y151" s="1303"/>
      <c r="Z151" s="1303"/>
      <c r="AA151" s="102"/>
      <c r="AB151" s="102"/>
      <c r="AC151" s="102"/>
      <c r="AD151" s="102"/>
      <c r="AE151" s="157"/>
      <c r="AF151" s="101"/>
      <c r="AG151" s="111"/>
      <c r="AH151" s="155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</row>
    <row r="152" spans="2:59" ht="13.5" customHeight="1" thickBot="1">
      <c r="B152" s="92"/>
      <c r="C152" s="412"/>
      <c r="D152" s="107"/>
      <c r="E152" s="1066"/>
      <c r="F152" s="1066"/>
      <c r="G152" s="1066"/>
      <c r="H152" s="1066"/>
      <c r="I152" s="107"/>
      <c r="J152" s="107"/>
      <c r="K152" s="6"/>
      <c r="L152" s="107"/>
      <c r="M152" s="1304"/>
      <c r="N152" s="192"/>
      <c r="O152" s="107"/>
      <c r="P152" s="107"/>
      <c r="Q152" s="1303"/>
      <c r="R152" s="1305"/>
      <c r="S152" s="1300"/>
      <c r="T152" s="1297"/>
      <c r="U152" s="1303"/>
      <c r="V152" s="1303"/>
      <c r="W152" s="1303"/>
      <c r="X152" s="1303"/>
      <c r="Y152" s="1303"/>
      <c r="Z152" s="1303"/>
      <c r="AA152" s="102"/>
      <c r="AB152" s="102"/>
      <c r="AC152" s="102"/>
      <c r="AD152" s="102"/>
      <c r="AE152" s="157"/>
      <c r="AF152" s="102"/>
      <c r="AG152" s="110"/>
      <c r="AH152" s="99"/>
      <c r="AI152" s="91"/>
      <c r="AJ152" s="186"/>
      <c r="AK152" s="103"/>
      <c r="AL152" s="88"/>
      <c r="AM152" s="85"/>
      <c r="AN152" s="102"/>
      <c r="AO152" s="102"/>
      <c r="AP152" s="102"/>
      <c r="AQ152" s="158"/>
      <c r="AR152" s="102"/>
      <c r="AS152" s="102"/>
      <c r="AT152" s="102"/>
      <c r="AU152" s="102"/>
      <c r="AV152" s="102"/>
      <c r="AW152" s="102"/>
      <c r="AX152" s="102"/>
      <c r="AY152" s="102"/>
      <c r="AZ152" s="157"/>
      <c r="BA152" s="92"/>
      <c r="BB152" s="92"/>
      <c r="BC152" s="92"/>
      <c r="BD152" s="92"/>
      <c r="BE152" s="92"/>
      <c r="BF152" s="92"/>
      <c r="BG152" s="92"/>
    </row>
    <row r="153" spans="2:59">
      <c r="B153" s="538"/>
      <c r="C153" s="40" t="s">
        <v>90</v>
      </c>
      <c r="D153" s="893"/>
      <c r="E153" s="894">
        <f>E129+E141</f>
        <v>54.206199999999995</v>
      </c>
      <c r="F153" s="895">
        <f>F129+F141</f>
        <v>53.628999999999998</v>
      </c>
      <c r="G153" s="895">
        <f>G129+G141</f>
        <v>250.60018000000002</v>
      </c>
      <c r="H153" s="896">
        <f>H129+H141</f>
        <v>1672.9548</v>
      </c>
      <c r="I153" s="898"/>
      <c r="J153" s="31"/>
      <c r="K153" s="6"/>
      <c r="L153" s="107"/>
      <c r="M153" s="1308"/>
      <c r="N153" s="1303"/>
      <c r="O153" s="107"/>
      <c r="P153" s="107"/>
      <c r="Q153" s="1303"/>
      <c r="R153" s="1303"/>
      <c r="S153" s="1300"/>
      <c r="T153" s="1303"/>
      <c r="U153" s="1303"/>
      <c r="V153" s="1303"/>
      <c r="W153" s="1303"/>
      <c r="X153" s="1303"/>
      <c r="Y153" s="1303"/>
      <c r="Z153" s="1302"/>
      <c r="AA153" s="1302"/>
      <c r="AB153" s="194"/>
      <c r="AC153" s="91"/>
      <c r="AD153" s="91"/>
      <c r="AE153" s="83"/>
      <c r="AF153" s="102"/>
      <c r="AG153" s="101"/>
      <c r="AH153" s="88"/>
      <c r="AI153" s="87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</row>
    <row r="154" spans="2:59" ht="13.5" customHeight="1">
      <c r="B154" s="341"/>
      <c r="C154" s="552" t="s">
        <v>10</v>
      </c>
      <c r="D154" s="780">
        <v>0.6</v>
      </c>
      <c r="E154" s="880">
        <f>E636</f>
        <v>54</v>
      </c>
      <c r="F154" s="881">
        <f>F636</f>
        <v>55.2</v>
      </c>
      <c r="G154" s="881">
        <f>G636</f>
        <v>229.8</v>
      </c>
      <c r="H154" s="882">
        <f>H636</f>
        <v>1632</v>
      </c>
      <c r="I154" s="661"/>
      <c r="J154" s="5"/>
      <c r="K154" s="6"/>
      <c r="L154" s="107"/>
      <c r="M154" s="99"/>
      <c r="N154" s="295"/>
      <c r="O154" s="107"/>
      <c r="P154" s="107"/>
      <c r="Q154" s="1303"/>
      <c r="R154" s="1305"/>
      <c r="S154" s="1300"/>
      <c r="T154" s="102"/>
      <c r="U154" s="1303"/>
      <c r="V154" s="1303"/>
      <c r="W154" s="1303"/>
      <c r="X154" s="1303"/>
      <c r="Y154" s="1303"/>
      <c r="Z154" s="107"/>
      <c r="AA154" s="107"/>
      <c r="AB154" s="107"/>
      <c r="AC154" s="107"/>
      <c r="AD154" s="107"/>
      <c r="AE154" s="92"/>
      <c r="AF154" s="85"/>
      <c r="AG154" s="111"/>
      <c r="AH154" s="88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</row>
    <row r="155" spans="2:59" ht="16.5" customHeight="1" thickBot="1">
      <c r="B155" s="204"/>
      <c r="C155" s="568" t="s">
        <v>109</v>
      </c>
      <c r="D155" s="782"/>
      <c r="E155" s="845">
        <f>(E153*100/E622)-60</f>
        <v>0.22911111111110927</v>
      </c>
      <c r="F155" s="849">
        <f>(F153*100/F622)-60</f>
        <v>-1.7076086956521763</v>
      </c>
      <c r="G155" s="849">
        <f>(G153*100/G622)-60</f>
        <v>5.4308563968668437</v>
      </c>
      <c r="H155" s="897">
        <f>(H153*100/H622)-60</f>
        <v>1.5056911764705916</v>
      </c>
      <c r="I155" s="107"/>
      <c r="J155" s="5"/>
      <c r="K155" s="6"/>
      <c r="L155" s="107"/>
      <c r="M155" s="1300"/>
      <c r="N155" s="295"/>
      <c r="O155" s="107"/>
      <c r="P155" s="107"/>
      <c r="Q155" s="1303"/>
      <c r="R155" s="111"/>
      <c r="S155" s="99"/>
      <c r="T155" s="1297"/>
      <c r="U155" s="1303"/>
      <c r="V155" s="1303"/>
      <c r="W155" s="1303"/>
      <c r="X155" s="1303"/>
      <c r="Y155" s="1303"/>
      <c r="Z155" s="102"/>
      <c r="AA155" s="102"/>
      <c r="AB155" s="201"/>
      <c r="AC155" s="296"/>
      <c r="AD155" s="102"/>
      <c r="AE155" s="102"/>
      <c r="AF155" s="92"/>
      <c r="AG155" s="101"/>
      <c r="AH155" s="97"/>
      <c r="AI155" s="90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</row>
    <row r="156" spans="2:59" ht="12.75" customHeight="1" thickBot="1">
      <c r="D156" s="493"/>
      <c r="E156" s="892"/>
      <c r="F156" s="892"/>
      <c r="G156" s="892"/>
      <c r="H156" s="892"/>
      <c r="I156" s="107"/>
      <c r="J156" s="5"/>
      <c r="K156" s="6"/>
      <c r="L156" s="107"/>
      <c r="M156" s="1300"/>
      <c r="N156" s="1298"/>
      <c r="O156" s="107"/>
      <c r="P156" s="107"/>
      <c r="Q156" s="1303"/>
      <c r="R156" s="1305"/>
      <c r="S156" s="1300"/>
      <c r="T156" s="1298"/>
      <c r="U156" s="1303"/>
      <c r="V156" s="1303"/>
      <c r="W156" s="1303"/>
      <c r="X156" s="1303"/>
      <c r="Y156" s="1303"/>
      <c r="Z156" s="102"/>
      <c r="AA156" s="102"/>
      <c r="AB156" s="102"/>
      <c r="AC156" s="102"/>
      <c r="AD156" s="102"/>
      <c r="AE156" s="110"/>
      <c r="AF156" s="92"/>
      <c r="AG156" s="101"/>
      <c r="AH156" s="88"/>
      <c r="AI156" s="87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</row>
    <row r="157" spans="2:59" ht="12" customHeight="1">
      <c r="B157" s="538"/>
      <c r="C157" s="40" t="s">
        <v>89</v>
      </c>
      <c r="D157" s="893"/>
      <c r="E157" s="894">
        <f>E141+E149</f>
        <v>32.773199999999996</v>
      </c>
      <c r="F157" s="895">
        <f>F141+F149</f>
        <v>37.750999999999998</v>
      </c>
      <c r="G157" s="895">
        <f>G141+G149</f>
        <v>191.06847999999999</v>
      </c>
      <c r="H157" s="896">
        <f>H141+H149</f>
        <v>1237.346</v>
      </c>
      <c r="I157" s="898"/>
      <c r="J157" s="31"/>
      <c r="K157" s="6"/>
      <c r="L157" s="1303"/>
      <c r="M157" s="1300"/>
      <c r="N157" s="1303"/>
      <c r="O157" s="107"/>
      <c r="P157" s="107"/>
      <c r="Q157" s="1303"/>
      <c r="R157" s="1303"/>
      <c r="S157" s="1304"/>
      <c r="T157" s="1303"/>
      <c r="U157" s="1303"/>
      <c r="V157" s="1303"/>
      <c r="W157" s="1303"/>
      <c r="X157" s="1303"/>
      <c r="Y157" s="1303"/>
      <c r="Z157" s="102"/>
      <c r="AA157" s="102"/>
      <c r="AB157" s="102"/>
      <c r="AC157" s="102"/>
      <c r="AD157" s="102"/>
      <c r="AE157" s="157"/>
      <c r="AF157" s="92"/>
      <c r="AG157" s="101"/>
      <c r="AH157" s="88"/>
      <c r="AI157" s="87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</row>
    <row r="158" spans="2:59" ht="13.5" customHeight="1">
      <c r="B158" s="341"/>
      <c r="C158" s="552" t="s">
        <v>10</v>
      </c>
      <c r="D158" s="780">
        <v>0.45</v>
      </c>
      <c r="E158" s="880">
        <f>E640</f>
        <v>40.5</v>
      </c>
      <c r="F158" s="881">
        <f>F640</f>
        <v>41.4</v>
      </c>
      <c r="G158" s="881">
        <f>G640</f>
        <v>172.35</v>
      </c>
      <c r="H158" s="882">
        <f>H640</f>
        <v>1224</v>
      </c>
      <c r="I158" s="661"/>
      <c r="J158" s="5"/>
      <c r="K158" s="6"/>
      <c r="L158" s="1305"/>
      <c r="M158" s="1300"/>
      <c r="N158" s="102"/>
      <c r="O158" s="107"/>
      <c r="P158" s="107"/>
      <c r="Q158" s="1303"/>
      <c r="R158" s="1303"/>
      <c r="S158" s="1304"/>
      <c r="T158" s="1303"/>
      <c r="U158" s="1303"/>
      <c r="V158" s="1303"/>
      <c r="W158" s="1303"/>
      <c r="X158" s="1303"/>
      <c r="Y158" s="1303"/>
      <c r="Z158" s="102"/>
      <c r="AA158" s="102"/>
      <c r="AB158" s="102"/>
      <c r="AC158" s="102"/>
      <c r="AD158" s="102"/>
      <c r="AE158" s="157"/>
      <c r="AF158" s="92"/>
      <c r="AG158" s="101"/>
      <c r="AH158" s="88"/>
      <c r="AI158" s="87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</row>
    <row r="159" spans="2:59" ht="15" customHeight="1" thickBot="1">
      <c r="B159" s="204"/>
      <c r="C159" s="568" t="s">
        <v>109</v>
      </c>
      <c r="D159" s="782"/>
      <c r="E159" s="845">
        <f>(E157*100/E622)-45</f>
        <v>-8.5853333333333381</v>
      </c>
      <c r="F159" s="849">
        <f>(F157*100/F622)-45</f>
        <v>-3.9663043478260889</v>
      </c>
      <c r="G159" s="849">
        <f>(G157*100/G622)-45</f>
        <v>4.8873315926892928</v>
      </c>
      <c r="H159" s="897">
        <f>(H157*100/H622)-45</f>
        <v>0.49066176470588374</v>
      </c>
      <c r="I159" s="107"/>
      <c r="J159" s="5"/>
      <c r="K159" s="6"/>
      <c r="L159" s="985"/>
      <c r="M159" s="1300"/>
      <c r="N159" s="1298"/>
      <c r="O159" s="107"/>
      <c r="P159" s="107"/>
      <c r="Q159" s="1303"/>
      <c r="R159" s="1303"/>
      <c r="S159" s="1304"/>
      <c r="T159" s="1303"/>
      <c r="U159" s="1303"/>
      <c r="V159" s="1303"/>
      <c r="W159" s="1303"/>
      <c r="X159" s="1303"/>
      <c r="Y159" s="1303"/>
      <c r="Z159" s="102"/>
      <c r="AA159" s="102"/>
      <c r="AB159" s="102"/>
      <c r="AC159" s="102"/>
      <c r="AD159" s="102"/>
      <c r="AE159" s="157"/>
      <c r="AF159" s="92"/>
      <c r="AG159" s="101"/>
      <c r="AH159" s="88"/>
      <c r="AI159" s="87"/>
      <c r="AJ159" s="102"/>
      <c r="AK159" s="102"/>
      <c r="AL159" s="102"/>
      <c r="AM159" s="158"/>
      <c r="AN159" s="102"/>
      <c r="AO159" s="102"/>
      <c r="AP159" s="296"/>
      <c r="AQ159" s="102"/>
      <c r="AR159" s="102"/>
      <c r="AS159" s="102"/>
      <c r="AT159" s="102"/>
      <c r="AU159" s="102"/>
      <c r="AV159" s="157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</row>
    <row r="160" spans="2:59" ht="15" thickBot="1">
      <c r="D160" s="493"/>
      <c r="E160" s="892"/>
      <c r="F160" s="892"/>
      <c r="G160" s="892"/>
      <c r="H160" s="892"/>
      <c r="I160" s="107"/>
      <c r="J160" s="5"/>
      <c r="K160" s="6"/>
      <c r="L160" s="985"/>
      <c r="M160" s="1300"/>
      <c r="N160" s="1298"/>
      <c r="O160" s="107"/>
      <c r="P160" s="107"/>
      <c r="Q160" s="1357"/>
      <c r="R160" s="1303"/>
      <c r="S160" s="1091"/>
      <c r="T160" s="1303"/>
      <c r="U160" s="603"/>
      <c r="V160" s="1303"/>
      <c r="W160" s="1303"/>
      <c r="X160" s="1303"/>
      <c r="Y160" s="1303"/>
      <c r="Z160" s="102"/>
      <c r="AA160" s="102"/>
      <c r="AB160" s="102"/>
      <c r="AC160" s="102"/>
      <c r="AD160" s="102"/>
      <c r="AE160" s="157"/>
      <c r="AF160" s="92"/>
      <c r="AG160" s="133"/>
      <c r="AH160" s="88"/>
      <c r="AI160" s="87"/>
      <c r="AJ160" s="102"/>
      <c r="AK160" s="102"/>
      <c r="AL160" s="102"/>
      <c r="AM160" s="158"/>
      <c r="AN160" s="102"/>
      <c r="AO160" s="102"/>
      <c r="AP160" s="296"/>
      <c r="AQ160" s="102"/>
      <c r="AR160" s="102"/>
      <c r="AS160" s="102"/>
      <c r="AT160" s="102"/>
      <c r="AU160" s="102"/>
      <c r="AV160" s="157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</row>
    <row r="161" spans="2:59">
      <c r="B161" s="538"/>
      <c r="C161" s="40" t="s">
        <v>77</v>
      </c>
      <c r="D161" s="893"/>
      <c r="E161" s="894">
        <f>E129+E141+E149</f>
        <v>63.297899999999998</v>
      </c>
      <c r="F161" s="895">
        <f>F129+F141+F149</f>
        <v>60.241999999999997</v>
      </c>
      <c r="G161" s="895">
        <f>G129+G141+G149</f>
        <v>292.30458000000004</v>
      </c>
      <c r="H161" s="896">
        <f>H129+H141+H149</f>
        <v>1935.6758</v>
      </c>
      <c r="I161" s="107"/>
      <c r="J161" s="5"/>
      <c r="K161" s="6"/>
      <c r="L161" s="509"/>
      <c r="M161" s="1300"/>
      <c r="N161" s="1298"/>
      <c r="O161" s="107"/>
      <c r="P161" s="107"/>
      <c r="Q161" s="134"/>
      <c r="R161" s="1303"/>
      <c r="S161" s="1304"/>
      <c r="T161" s="1303"/>
      <c r="U161" s="315"/>
      <c r="V161" s="1303"/>
      <c r="W161" s="1303"/>
      <c r="X161" s="1303"/>
      <c r="Y161" s="1303"/>
      <c r="Z161" s="102"/>
      <c r="AA161" s="102"/>
      <c r="AB161" s="102"/>
      <c r="AC161" s="201"/>
      <c r="AD161" s="102"/>
      <c r="AE161" s="157"/>
      <c r="AF161" s="92"/>
      <c r="AG161" s="133"/>
      <c r="AH161" s="88"/>
      <c r="AI161" s="87"/>
      <c r="AJ161" s="102"/>
      <c r="AK161" s="296"/>
      <c r="AL161" s="102"/>
      <c r="AM161" s="158"/>
      <c r="AN161" s="102"/>
      <c r="AO161" s="102"/>
      <c r="AP161" s="102"/>
      <c r="AQ161" s="102"/>
      <c r="AR161" s="102"/>
      <c r="AS161" s="102"/>
      <c r="AT161" s="201"/>
      <c r="AU161" s="102"/>
      <c r="AV161" s="157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</row>
    <row r="162" spans="2:59">
      <c r="B162" s="341"/>
      <c r="C162" s="552" t="s">
        <v>10</v>
      </c>
      <c r="D162" s="780">
        <v>0.7</v>
      </c>
      <c r="E162" s="880">
        <f>E644</f>
        <v>63</v>
      </c>
      <c r="F162" s="881">
        <f>F644</f>
        <v>64.400000000000006</v>
      </c>
      <c r="G162" s="881">
        <f>G644</f>
        <v>268.10000000000002</v>
      </c>
      <c r="H162" s="882">
        <f>H644</f>
        <v>1904</v>
      </c>
      <c r="I162" s="898"/>
      <c r="J162" s="31"/>
      <c r="K162" s="6"/>
      <c r="L162" s="1303"/>
      <c r="M162" s="1091"/>
      <c r="N162" s="1303"/>
      <c r="O162" s="107"/>
      <c r="P162" s="107"/>
      <c r="Q162" s="227"/>
      <c r="R162" s="726"/>
      <c r="S162" s="1304"/>
      <c r="T162" s="1057"/>
      <c r="U162" s="1214"/>
      <c r="V162" s="1303"/>
      <c r="W162" s="1303"/>
      <c r="X162" s="1303"/>
      <c r="Y162" s="1303"/>
      <c r="Z162" s="1302"/>
      <c r="AA162" s="332"/>
      <c r="AB162" s="194"/>
      <c r="AC162" s="182"/>
      <c r="AD162" s="91"/>
      <c r="AE162" s="90"/>
      <c r="AF162" s="92"/>
      <c r="AG162" s="92"/>
      <c r="AH162" s="92"/>
      <c r="AI162" s="92"/>
      <c r="AJ162" s="101"/>
      <c r="AK162" s="88"/>
      <c r="AL162" s="85"/>
      <c r="AM162" s="102"/>
      <c r="AN162" s="102"/>
      <c r="AO162" s="102"/>
      <c r="AP162" s="158"/>
      <c r="AQ162" s="423"/>
      <c r="AR162" s="296"/>
      <c r="AS162" s="296"/>
      <c r="AT162" s="296"/>
      <c r="AU162" s="296"/>
      <c r="AV162" s="296"/>
      <c r="AW162" s="296"/>
      <c r="AX162" s="296"/>
      <c r="AY162" s="157"/>
      <c r="AZ162" s="92"/>
      <c r="BA162" s="92"/>
      <c r="BB162" s="92"/>
      <c r="BC162" s="92"/>
      <c r="BD162" s="92"/>
      <c r="BE162" s="92"/>
      <c r="BF162" s="92"/>
      <c r="BG162" s="92"/>
    </row>
    <row r="163" spans="2:59" ht="15" thickBot="1">
      <c r="B163" s="204"/>
      <c r="C163" s="568" t="s">
        <v>109</v>
      </c>
      <c r="D163" s="782"/>
      <c r="E163" s="845">
        <f>(E161*100/E622)-70</f>
        <v>0.33100000000000307</v>
      </c>
      <c r="F163" s="849">
        <f>(F161*100/F622)-70</f>
        <v>-4.5195652173913032</v>
      </c>
      <c r="G163" s="849">
        <f>(G161*100/G622)-70</f>
        <v>6.3197336814621536</v>
      </c>
      <c r="H163" s="897">
        <f>(H161*100/H622)-70</f>
        <v>1.1645514705882363</v>
      </c>
      <c r="I163" s="661"/>
      <c r="J163" s="5"/>
      <c r="K163" s="6"/>
      <c r="L163" s="1303"/>
      <c r="M163" s="1304"/>
      <c r="N163" s="1303"/>
      <c r="O163" s="107"/>
      <c r="P163" s="107"/>
      <c r="Q163" s="237"/>
      <c r="R163" s="1308"/>
      <c r="S163" s="1308"/>
      <c r="T163" s="1308"/>
      <c r="U163" s="1308"/>
      <c r="V163" s="1303"/>
      <c r="W163" s="1303"/>
      <c r="X163" s="1303"/>
      <c r="Y163" s="1303"/>
      <c r="Z163" s="314"/>
      <c r="AA163" s="460"/>
      <c r="AB163" s="313"/>
      <c r="AC163" s="313"/>
      <c r="AD163" s="314"/>
      <c r="AE163" s="314"/>
      <c r="AF163" s="92"/>
      <c r="AG163" s="101"/>
      <c r="AH163" s="88"/>
      <c r="AI163" s="163"/>
      <c r="AJ163" s="101"/>
      <c r="AK163" s="88"/>
      <c r="AL163" s="83"/>
      <c r="AM163" s="102"/>
      <c r="AN163" s="102"/>
      <c r="AO163" s="102"/>
      <c r="AP163" s="158"/>
      <c r="AQ163" s="102"/>
      <c r="AR163" s="102"/>
      <c r="AS163" s="296"/>
      <c r="AT163" s="102"/>
      <c r="AU163" s="102"/>
      <c r="AV163" s="102"/>
      <c r="AW163" s="102"/>
      <c r="AX163" s="102"/>
      <c r="AY163" s="157"/>
      <c r="AZ163" s="92"/>
      <c r="BA163" s="92"/>
      <c r="BB163" s="92"/>
      <c r="BC163" s="92"/>
      <c r="BD163" s="92"/>
      <c r="BE163" s="92"/>
      <c r="BF163" s="92"/>
      <c r="BG163" s="92"/>
    </row>
    <row r="164" spans="2:59">
      <c r="B164" s="584"/>
      <c r="C164" s="67"/>
      <c r="D164" s="493"/>
      <c r="E164" s="892"/>
      <c r="F164" s="892"/>
      <c r="G164" s="892"/>
      <c r="H164" s="892"/>
      <c r="I164" s="107"/>
      <c r="J164" s="5"/>
      <c r="K164" s="6"/>
      <c r="L164" s="1303"/>
      <c r="M164" s="1304"/>
      <c r="N164" s="1303"/>
      <c r="O164" s="107"/>
      <c r="P164" s="107"/>
      <c r="Q164" s="1308"/>
      <c r="R164" s="1063"/>
      <c r="S164" s="1063"/>
      <c r="T164" s="1063"/>
      <c r="U164" s="1063"/>
      <c r="V164" s="1303"/>
      <c r="W164" s="1303"/>
      <c r="X164" s="1303"/>
      <c r="Y164" s="1303"/>
      <c r="Z164" s="316"/>
      <c r="AA164" s="311"/>
      <c r="AB164" s="311"/>
      <c r="AC164" s="316"/>
      <c r="AD164" s="316"/>
      <c r="AE164" s="317"/>
      <c r="AF164" s="92"/>
      <c r="AG164" s="101"/>
      <c r="AH164" s="88"/>
      <c r="AI164" s="87"/>
      <c r="AJ164" s="154"/>
      <c r="AK164" s="197"/>
      <c r="AL164" s="83"/>
      <c r="AM164" s="102"/>
      <c r="AN164" s="102"/>
      <c r="AO164" s="102"/>
      <c r="AP164" s="158"/>
      <c r="AQ164" s="102"/>
      <c r="AR164" s="102"/>
      <c r="AS164" s="296"/>
      <c r="AT164" s="102"/>
      <c r="AU164" s="102"/>
      <c r="AV164" s="102"/>
      <c r="AW164" s="102"/>
      <c r="AX164" s="102"/>
      <c r="AY164" s="157"/>
      <c r="AZ164" s="92"/>
      <c r="BA164" s="92"/>
      <c r="BB164" s="92"/>
      <c r="BC164" s="92"/>
      <c r="BD164" s="92"/>
      <c r="BE164" s="92"/>
      <c r="BF164" s="92"/>
      <c r="BG164" s="92"/>
    </row>
    <row r="165" spans="2:59">
      <c r="B165" s="584"/>
      <c r="D165" s="107"/>
      <c r="E165" s="157"/>
      <c r="F165" s="157"/>
      <c r="G165" s="493"/>
      <c r="H165" s="157"/>
      <c r="I165" s="107"/>
      <c r="K165" s="6"/>
      <c r="L165" s="1303"/>
      <c r="M165" s="1304"/>
      <c r="N165" s="1303"/>
      <c r="O165" s="107"/>
      <c r="P165" s="107"/>
      <c r="Q165" s="1303"/>
      <c r="R165" s="1300"/>
      <c r="S165" s="1298"/>
      <c r="T165" s="157"/>
      <c r="U165" s="309"/>
      <c r="V165" s="1303"/>
      <c r="W165" s="1303"/>
      <c r="X165" s="1303"/>
      <c r="Y165" s="1303"/>
      <c r="Z165" s="107"/>
      <c r="AA165" s="107"/>
      <c r="AB165" s="107"/>
      <c r="AC165" s="107"/>
      <c r="AD165" s="107"/>
      <c r="AE165" s="92"/>
      <c r="AF165" s="92"/>
      <c r="AG165" s="88"/>
      <c r="AH165" s="87"/>
      <c r="AI165" s="100"/>
      <c r="AJ165" s="133"/>
      <c r="AK165" s="88"/>
      <c r="AL165" s="85"/>
      <c r="AM165" s="102"/>
      <c r="AN165" s="296"/>
      <c r="AO165" s="102"/>
      <c r="AP165" s="158"/>
      <c r="AQ165" s="102"/>
      <c r="AR165" s="102"/>
      <c r="AS165" s="102"/>
      <c r="AT165" s="102"/>
      <c r="AU165" s="102"/>
      <c r="AV165" s="102"/>
      <c r="AW165" s="201"/>
      <c r="AX165" s="102"/>
      <c r="AY165" s="157"/>
      <c r="AZ165" s="92"/>
      <c r="BA165" s="92"/>
      <c r="BB165" s="92"/>
      <c r="BC165" s="92"/>
      <c r="BD165" s="92"/>
      <c r="BE165" s="92"/>
      <c r="BF165" s="92"/>
      <c r="BG165" s="92"/>
    </row>
    <row r="166" spans="2:59">
      <c r="B166" s="1"/>
      <c r="C166" s="67"/>
      <c r="D166" s="107"/>
      <c r="E166" s="83"/>
      <c r="F166" s="49"/>
      <c r="G166" s="49"/>
      <c r="H166" s="49"/>
      <c r="I166" s="81"/>
      <c r="K166" s="6"/>
      <c r="L166" s="726"/>
      <c r="M166" s="1304"/>
      <c r="N166" s="192"/>
      <c r="O166" s="107"/>
      <c r="P166" s="107"/>
      <c r="Q166" s="1358"/>
      <c r="R166" s="102"/>
      <c r="S166" s="102"/>
      <c r="T166" s="102"/>
      <c r="U166" s="158"/>
      <c r="V166" s="1303"/>
      <c r="W166" s="1303"/>
      <c r="X166" s="1303"/>
      <c r="Y166" s="1303"/>
      <c r="Z166" s="107"/>
      <c r="AA166" s="107"/>
      <c r="AB166" s="107"/>
      <c r="AC166" s="107"/>
      <c r="AD166" s="107"/>
      <c r="AE166" s="92"/>
      <c r="AF166" s="92"/>
      <c r="AG166" s="88"/>
      <c r="AH166" s="91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</row>
    <row r="167" spans="2:59" ht="15.6">
      <c r="B167" s="1"/>
      <c r="D167" s="107"/>
      <c r="E167" s="296"/>
      <c r="F167" s="296"/>
      <c r="G167" s="1067"/>
      <c r="H167" s="158"/>
      <c r="I167" s="107"/>
      <c r="K167" s="6"/>
      <c r="L167" s="107"/>
      <c r="M167" s="1308"/>
      <c r="N167" s="142"/>
      <c r="O167" s="107"/>
      <c r="P167" s="107"/>
      <c r="Q167" s="1359"/>
      <c r="R167" s="1303"/>
      <c r="S167" s="533"/>
      <c r="T167" s="446"/>
      <c r="U167" s="603"/>
      <c r="V167" s="1303"/>
      <c r="W167" s="1303"/>
      <c r="X167" s="1303"/>
      <c r="Y167" s="1303"/>
      <c r="Z167" s="107"/>
      <c r="AA167" s="107"/>
      <c r="AB167" s="107"/>
      <c r="AC167" s="107"/>
      <c r="AD167" s="107"/>
      <c r="AE167" s="92"/>
      <c r="AF167" s="463"/>
      <c r="AG167" s="174"/>
      <c r="AH167" s="174"/>
      <c r="AI167" s="174"/>
      <c r="AJ167" s="164"/>
      <c r="AK167" s="428"/>
      <c r="AL167" s="174"/>
      <c r="AM167" s="164"/>
      <c r="AN167" s="164"/>
      <c r="AO167" s="174"/>
      <c r="AP167" s="429"/>
      <c r="AQ167" s="174"/>
      <c r="AR167" s="174"/>
      <c r="AS167" s="92"/>
      <c r="AT167" s="11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92"/>
      <c r="BG167" s="92"/>
    </row>
    <row r="168" spans="2:59">
      <c r="C168" s="67"/>
      <c r="D168" s="493"/>
      <c r="E168" s="102"/>
      <c r="F168" s="296"/>
      <c r="G168" s="102"/>
      <c r="H168" s="158"/>
      <c r="I168" s="107"/>
      <c r="K168" s="6"/>
      <c r="L168" s="107"/>
      <c r="M168" s="1300"/>
      <c r="N168" s="1297"/>
      <c r="O168" s="107"/>
      <c r="P168" s="107"/>
      <c r="Q168" s="134"/>
      <c r="R168" s="315"/>
      <c r="S168" s="315"/>
      <c r="T168" s="315"/>
      <c r="U168" s="315"/>
      <c r="V168" s="1303"/>
      <c r="W168" s="1303"/>
      <c r="X168" s="1303"/>
      <c r="Y168" s="1303"/>
      <c r="Z168" s="107"/>
      <c r="AA168" s="107"/>
      <c r="AB168" s="107"/>
      <c r="AC168" s="107"/>
      <c r="AD168" s="107"/>
      <c r="AE168" s="92"/>
      <c r="AF168" s="464"/>
      <c r="AG168" s="174"/>
      <c r="AH168" s="174"/>
      <c r="AI168" s="174"/>
      <c r="AJ168" s="174"/>
      <c r="AK168" s="174"/>
      <c r="AL168" s="174"/>
      <c r="AM168" s="174"/>
      <c r="AN168" s="174"/>
      <c r="AO168" s="174"/>
      <c r="AP168" s="174"/>
      <c r="AQ168" s="174"/>
      <c r="AR168" s="174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2"/>
      <c r="BE168" s="92"/>
      <c r="BF168" s="92"/>
      <c r="BG168" s="92"/>
    </row>
    <row r="169" spans="2:59" ht="18" customHeight="1">
      <c r="D169" s="493"/>
      <c r="E169" s="641"/>
      <c r="F169" s="641"/>
      <c r="G169" s="641"/>
      <c r="H169" s="641"/>
      <c r="I169" s="168"/>
      <c r="K169" s="6"/>
      <c r="L169" s="107"/>
      <c r="M169" s="1300"/>
      <c r="N169" s="102"/>
      <c r="O169" s="107"/>
      <c r="P169" s="107"/>
      <c r="Q169" s="227"/>
      <c r="R169" s="296"/>
      <c r="S169" s="102"/>
      <c r="T169" s="102"/>
      <c r="U169" s="1214"/>
      <c r="V169" s="1303"/>
      <c r="W169" s="1303"/>
      <c r="X169" s="1303"/>
      <c r="Y169" s="1303"/>
      <c r="Z169" s="107"/>
      <c r="AA169" s="107"/>
      <c r="AB169" s="107"/>
      <c r="AC169" s="107"/>
      <c r="AD169" s="107"/>
      <c r="AE169" s="92"/>
      <c r="AF169" s="154"/>
      <c r="AG169" s="92"/>
      <c r="AH169" s="92"/>
      <c r="AI169" s="92"/>
      <c r="AJ169" s="164"/>
      <c r="AK169" s="164"/>
      <c r="AL169" s="92"/>
      <c r="AM169" s="164"/>
      <c r="AN169" s="164"/>
      <c r="AO169" s="92"/>
      <c r="AP169" s="88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</row>
    <row r="170" spans="2:59" ht="14.25" customHeight="1">
      <c r="D170" s="900" t="str">
        <f>D58</f>
        <v xml:space="preserve">Россия Краснодарский край </v>
      </c>
      <c r="E170" s="493"/>
      <c r="F170" s="493"/>
      <c r="G170" s="493"/>
      <c r="H170" s="493"/>
      <c r="I170" s="493"/>
      <c r="K170" s="6"/>
      <c r="L170" s="107"/>
      <c r="M170" s="1300"/>
      <c r="N170" s="1298"/>
      <c r="O170" s="107"/>
      <c r="P170" s="107"/>
      <c r="Q170" s="237"/>
      <c r="R170" s="1308"/>
      <c r="S170" s="1308"/>
      <c r="T170" s="1308"/>
      <c r="U170" s="1308"/>
      <c r="V170" s="1303"/>
      <c r="W170" s="1303"/>
      <c r="X170" s="1303"/>
      <c r="Y170" s="1303"/>
      <c r="Z170" s="107"/>
      <c r="AA170" s="107"/>
      <c r="AB170" s="107"/>
      <c r="AC170" s="107"/>
      <c r="AD170" s="107"/>
      <c r="AE170" s="92"/>
      <c r="AF170" s="92"/>
      <c r="AG170" s="433"/>
      <c r="AH170" s="434"/>
      <c r="AI170" s="435"/>
      <c r="AJ170" s="436"/>
      <c r="AK170" s="437"/>
      <c r="AL170" s="437"/>
      <c r="AM170" s="437"/>
      <c r="AN170" s="437"/>
      <c r="AO170" s="437"/>
      <c r="AP170" s="437"/>
      <c r="AQ170" s="433"/>
      <c r="AR170" s="433"/>
      <c r="AS170" s="438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2"/>
      <c r="BE170" s="92"/>
      <c r="BF170" s="92"/>
      <c r="BG170" s="92"/>
    </row>
    <row r="171" spans="2:59" ht="12.75" customHeight="1">
      <c r="B171" s="25" t="str">
        <f>B59</f>
        <v xml:space="preserve">     10 - ТИДНЕВНОЕ  МЕНЮ  ПРИГОТОВЛЯЕМЫХ  БЛЮД ШКОЛЬНЫХ    З А В Т Р А К О В - О Б Е Д О В - П О Л Д Н И К О В</v>
      </c>
      <c r="D171" s="79"/>
      <c r="E171" s="79"/>
      <c r="F171" s="493"/>
      <c r="G171" s="493"/>
      <c r="H171" s="493"/>
      <c r="I171" s="79"/>
      <c r="J171"/>
      <c r="K171" s="6"/>
      <c r="L171" s="107"/>
      <c r="M171" s="1304"/>
      <c r="N171" s="1303"/>
      <c r="O171" s="107"/>
      <c r="P171" s="107"/>
      <c r="Q171" s="1308"/>
      <c r="R171" s="1056"/>
      <c r="S171" s="1056"/>
      <c r="T171" s="1056"/>
      <c r="U171" s="1064"/>
      <c r="V171" s="1303"/>
      <c r="W171" s="1303"/>
      <c r="X171" s="1303"/>
      <c r="Y171" s="1303"/>
      <c r="Z171" s="107"/>
      <c r="AA171" s="107"/>
      <c r="AB171" s="107"/>
      <c r="AC171" s="107"/>
      <c r="AD171" s="107"/>
      <c r="AE171" s="92"/>
      <c r="AF171" s="92"/>
      <c r="AG171" s="185"/>
      <c r="AH171" s="185"/>
      <c r="AI171" s="185"/>
      <c r="AJ171" s="439"/>
      <c r="AK171" s="185"/>
      <c r="AL171" s="185"/>
      <c r="AM171" s="185"/>
      <c r="AN171" s="185"/>
      <c r="AO171" s="185"/>
      <c r="AP171" s="185"/>
      <c r="AQ171" s="185"/>
      <c r="AR171" s="185"/>
      <c r="AS171" s="185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</row>
    <row r="172" spans="2:59" ht="15.75" customHeight="1">
      <c r="C172" s="25" t="str">
        <f>C60</f>
        <v xml:space="preserve">                            ДЛЯ  УЧАЩИХСЯ  В ОБЩЕОБРАЗОВАТЕЛЬНОМ УЧРЕЖДЕНИЕ</v>
      </c>
      <c r="D172" s="493"/>
      <c r="E172" s="79"/>
      <c r="F172" s="79"/>
      <c r="G172" s="901"/>
      <c r="H172" s="901"/>
      <c r="I172" s="754"/>
      <c r="J172" s="26"/>
      <c r="K172" s="6"/>
      <c r="L172" s="107"/>
      <c r="M172" s="107"/>
      <c r="N172" s="107"/>
      <c r="O172" s="107"/>
      <c r="P172" s="107"/>
      <c r="Q172" s="107"/>
      <c r="R172" s="107"/>
      <c r="S172" s="1303"/>
      <c r="T172" s="1303"/>
      <c r="U172" s="178"/>
      <c r="V172" s="1303"/>
      <c r="W172" s="1303"/>
      <c r="X172" s="1303"/>
      <c r="Y172" s="1303"/>
      <c r="Z172" s="107"/>
      <c r="AA172" s="107"/>
      <c r="AB172" s="107"/>
      <c r="AC172" s="107"/>
      <c r="AD172" s="107"/>
      <c r="AE172" s="92"/>
      <c r="AF172" s="92"/>
      <c r="AG172" s="102"/>
      <c r="AH172" s="102"/>
      <c r="AI172" s="102"/>
      <c r="AJ172" s="158"/>
      <c r="AK172" s="102"/>
      <c r="AL172" s="102"/>
      <c r="AM172" s="102"/>
      <c r="AN172" s="102"/>
      <c r="AO172" s="102"/>
      <c r="AP172" s="102"/>
      <c r="AQ172" s="102"/>
      <c r="AR172" s="102"/>
      <c r="AS172" s="157"/>
      <c r="AT172" s="92"/>
      <c r="AU172" s="92"/>
      <c r="AV172" s="92"/>
      <c r="AW172" s="92"/>
      <c r="AX172" s="92"/>
      <c r="AY172" s="92"/>
      <c r="AZ172" s="92"/>
      <c r="BA172" s="92"/>
      <c r="BB172" s="92"/>
      <c r="BC172" s="92"/>
      <c r="BD172" s="92"/>
      <c r="BE172" s="92"/>
      <c r="BF172" s="92"/>
      <c r="BG172" s="92"/>
    </row>
    <row r="173" spans="2:59" ht="18.75" customHeight="1">
      <c r="B173" s="541" t="str">
        <f>B61</f>
        <v xml:space="preserve">   Возрастная категория:   с   12  лет  и старше                 Сезон:    ЗИМА  -  ВЕСНА  2025 -____г.г.</v>
      </c>
      <c r="C173" s="26"/>
      <c r="D173" s="79"/>
      <c r="E173" s="902"/>
      <c r="F173" s="79"/>
      <c r="G173" s="2"/>
      <c r="H173" s="754"/>
      <c r="I173" s="754"/>
      <c r="J173" s="33"/>
      <c r="K173" s="6"/>
      <c r="L173" s="107"/>
      <c r="M173" s="107"/>
      <c r="N173" s="107"/>
      <c r="O173" s="107"/>
      <c r="P173" s="107"/>
      <c r="Q173" s="1303"/>
      <c r="R173" s="1303"/>
      <c r="S173" s="1303"/>
      <c r="T173" s="1303"/>
      <c r="U173" s="1303"/>
      <c r="V173" s="1303"/>
      <c r="W173" s="1303"/>
      <c r="X173" s="1303"/>
      <c r="Y173" s="1303"/>
      <c r="Z173" s="107"/>
      <c r="AA173" s="107"/>
      <c r="AB173" s="107"/>
      <c r="AC173" s="107"/>
      <c r="AD173" s="107"/>
      <c r="AE173" s="92"/>
      <c r="AF173" s="92"/>
      <c r="AG173" s="450"/>
      <c r="AH173" s="450"/>
      <c r="AI173" s="450"/>
      <c r="AJ173" s="459"/>
      <c r="AK173" s="450"/>
      <c r="AL173" s="450"/>
      <c r="AM173" s="450"/>
      <c r="AN173" s="450"/>
      <c r="AO173" s="451"/>
      <c r="AP173" s="451"/>
      <c r="AQ173" s="450"/>
      <c r="AR173" s="450"/>
      <c r="AS173" s="450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</row>
    <row r="174" spans="2:59" ht="17.25" customHeight="1" thickBot="1">
      <c r="D174" s="903" t="s">
        <v>0</v>
      </c>
      <c r="E174" s="1375"/>
      <c r="F174" s="1375"/>
      <c r="G174" s="1375"/>
      <c r="H174" s="1375"/>
      <c r="I174" s="493"/>
      <c r="K174" s="6"/>
      <c r="L174" s="107"/>
      <c r="M174" s="107"/>
      <c r="N174" s="107"/>
      <c r="O174" s="107"/>
      <c r="P174" s="107"/>
      <c r="Q174" s="1303"/>
      <c r="R174" s="1303"/>
      <c r="S174" s="1303"/>
      <c r="T174" s="1303"/>
      <c r="U174" s="1303"/>
      <c r="V174" s="1303"/>
      <c r="W174" s="1303"/>
      <c r="X174" s="1303"/>
      <c r="Y174" s="1303"/>
      <c r="Z174" s="1303"/>
      <c r="AA174" s="1303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</row>
    <row r="175" spans="2:59" ht="15" customHeight="1" thickBot="1">
      <c r="B175" s="343" t="s">
        <v>39</v>
      </c>
      <c r="C175" s="76"/>
      <c r="D175" s="904" t="s">
        <v>40</v>
      </c>
      <c r="E175" s="905" t="s">
        <v>41</v>
      </c>
      <c r="F175" s="905"/>
      <c r="G175" s="905"/>
      <c r="H175" s="906" t="s">
        <v>42</v>
      </c>
      <c r="I175" s="907" t="s">
        <v>43</v>
      </c>
      <c r="J175" s="347" t="s">
        <v>44</v>
      </c>
      <c r="K175" s="6"/>
      <c r="L175" s="107"/>
      <c r="M175" s="107"/>
      <c r="N175" s="107"/>
      <c r="O175" s="107"/>
      <c r="P175" s="107"/>
      <c r="Q175" s="1303"/>
      <c r="R175" s="1303"/>
      <c r="S175" s="1303"/>
      <c r="T175" s="1303"/>
      <c r="U175" s="1303"/>
      <c r="V175" s="1303"/>
      <c r="W175" s="1303"/>
      <c r="X175" s="1303"/>
      <c r="Y175" s="1303"/>
      <c r="Z175" s="112"/>
      <c r="AA175" s="1303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429"/>
      <c r="AQ175" s="92"/>
      <c r="AR175" s="429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</row>
    <row r="176" spans="2:59" ht="12" customHeight="1">
      <c r="B176" s="348" t="s">
        <v>45</v>
      </c>
      <c r="C176" s="349" t="s">
        <v>46</v>
      </c>
      <c r="D176" s="908" t="s">
        <v>47</v>
      </c>
      <c r="E176" s="909" t="s">
        <v>48</v>
      </c>
      <c r="F176" s="909" t="s">
        <v>19</v>
      </c>
      <c r="G176" s="909" t="s">
        <v>20</v>
      </c>
      <c r="H176" s="910" t="s">
        <v>49</v>
      </c>
      <c r="I176" s="911" t="s">
        <v>50</v>
      </c>
      <c r="J176" s="354" t="s">
        <v>96</v>
      </c>
      <c r="K176" s="6"/>
      <c r="L176" s="508"/>
      <c r="M176" s="508"/>
      <c r="N176" s="508"/>
      <c r="O176" s="184"/>
      <c r="P176" s="107"/>
      <c r="Q176" s="1303"/>
      <c r="R176" s="1303"/>
      <c r="S176" s="1303"/>
      <c r="T176" s="1303"/>
      <c r="U176" s="1303"/>
      <c r="V176" s="1303"/>
      <c r="W176" s="1303"/>
      <c r="X176" s="1303"/>
      <c r="Y176" s="1303"/>
      <c r="Z176" s="107"/>
      <c r="AA176" s="107"/>
      <c r="AB176" s="107"/>
      <c r="AC176" s="107"/>
      <c r="AD176" s="107"/>
      <c r="AE176" s="92"/>
      <c r="AF176" s="92"/>
      <c r="AG176" s="92"/>
      <c r="AH176" s="92"/>
      <c r="AI176" s="92"/>
      <c r="AJ176" s="461"/>
      <c r="AK176" s="92"/>
      <c r="AL176" s="92"/>
      <c r="AM176" s="92"/>
      <c r="AN176" s="92"/>
      <c r="AO176" s="92"/>
      <c r="AP176" s="92"/>
      <c r="AQ176" s="92"/>
      <c r="AR176" s="429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</row>
    <row r="177" spans="2:59" ht="15.75" customHeight="1" thickBot="1">
      <c r="B177" s="355"/>
      <c r="C177" s="383"/>
      <c r="D177" s="912"/>
      <c r="E177" s="913" t="s">
        <v>5</v>
      </c>
      <c r="F177" s="913" t="s">
        <v>6</v>
      </c>
      <c r="G177" s="913" t="s">
        <v>7</v>
      </c>
      <c r="H177" s="914" t="s">
        <v>51</v>
      </c>
      <c r="I177" s="915" t="s">
        <v>52</v>
      </c>
      <c r="J177" s="360" t="s">
        <v>95</v>
      </c>
      <c r="K177" s="6"/>
      <c r="L177" s="134"/>
      <c r="M177" s="134"/>
      <c r="N177" s="134"/>
      <c r="O177" s="1440"/>
      <c r="P177" s="107"/>
      <c r="Q177" s="1303"/>
      <c r="R177" s="1309"/>
      <c r="S177" s="113"/>
      <c r="T177" s="162"/>
      <c r="U177" s="1303"/>
      <c r="V177" s="1303"/>
      <c r="W177" s="1303"/>
      <c r="X177" s="1303"/>
      <c r="Y177" s="1303"/>
      <c r="Z177" s="112"/>
      <c r="AA177" s="112"/>
      <c r="AB177" s="92"/>
      <c r="AC177" s="92"/>
      <c r="AD177" s="455"/>
      <c r="AE177" s="105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</row>
    <row r="178" spans="2:59" ht="15.75" customHeight="1">
      <c r="B178" s="76"/>
      <c r="C178" s="361" t="s">
        <v>33</v>
      </c>
      <c r="D178" s="768"/>
      <c r="E178" s="558"/>
      <c r="F178" s="363"/>
      <c r="G178" s="363"/>
      <c r="H178" s="1187"/>
      <c r="I178" s="387"/>
      <c r="J178" s="366"/>
      <c r="K178" s="6"/>
      <c r="L178" s="1303"/>
      <c r="M178" s="1308"/>
      <c r="N178" s="1303"/>
      <c r="O178" s="107"/>
      <c r="P178" s="107"/>
      <c r="Q178" s="1303"/>
      <c r="R178" s="1303"/>
      <c r="S178" s="1308"/>
      <c r="T178" s="1303"/>
      <c r="U178" s="1303"/>
      <c r="V178" s="1303"/>
      <c r="W178" s="1303"/>
      <c r="X178" s="1303"/>
      <c r="Y178" s="1303"/>
      <c r="Z178" s="1303"/>
      <c r="AA178" s="1303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</row>
    <row r="179" spans="2:59">
      <c r="B179" s="367" t="s">
        <v>53</v>
      </c>
      <c r="C179" s="1082" t="s">
        <v>282</v>
      </c>
      <c r="D179" s="1323">
        <v>160</v>
      </c>
      <c r="E179" s="1102">
        <v>19.434999999999999</v>
      </c>
      <c r="F179" s="576">
        <v>7.4868100000000002</v>
      </c>
      <c r="G179" s="628">
        <v>29.201779999999999</v>
      </c>
      <c r="H179" s="1061">
        <v>258.89400000000001</v>
      </c>
      <c r="I179" s="887">
        <v>53</v>
      </c>
      <c r="J179" s="1008" t="s">
        <v>271</v>
      </c>
      <c r="K179" s="6"/>
      <c r="L179" s="107"/>
      <c r="M179" s="107"/>
      <c r="N179" s="107"/>
      <c r="O179" s="107"/>
      <c r="P179" s="107"/>
      <c r="Q179" s="1303"/>
      <c r="R179" s="1305"/>
      <c r="S179" s="112"/>
      <c r="T179" s="1297"/>
      <c r="U179" s="113"/>
      <c r="V179" s="162"/>
      <c r="W179" s="1303"/>
      <c r="X179" s="1303"/>
      <c r="Y179" s="1303"/>
      <c r="Z179" s="1303"/>
      <c r="AA179" s="1303"/>
      <c r="AF179" s="92"/>
      <c r="AG179" s="101"/>
      <c r="AH179" s="88"/>
      <c r="AI179" s="85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</row>
    <row r="180" spans="2:59">
      <c r="B180" s="368" t="s">
        <v>54</v>
      </c>
      <c r="C180" s="1143" t="s">
        <v>258</v>
      </c>
      <c r="D180" s="1329">
        <v>40</v>
      </c>
      <c r="E180" s="1093">
        <v>0.76</v>
      </c>
      <c r="F180" s="716">
        <v>0</v>
      </c>
      <c r="G180" s="716">
        <v>14.06</v>
      </c>
      <c r="H180" s="760">
        <v>59.28</v>
      </c>
      <c r="I180" s="926">
        <v>53</v>
      </c>
      <c r="J180" s="1029" t="s">
        <v>146</v>
      </c>
      <c r="K180" s="6"/>
      <c r="L180" s="99"/>
      <c r="M180" s="296"/>
      <c r="N180" s="296"/>
      <c r="O180" s="296"/>
      <c r="P180" s="158"/>
      <c r="Q180" s="1303"/>
      <c r="R180" s="111"/>
      <c r="S180" s="1300"/>
      <c r="T180" s="1297"/>
      <c r="U180" s="1308"/>
      <c r="V180" s="1303"/>
      <c r="W180" s="1303"/>
      <c r="X180" s="1303"/>
      <c r="Y180" s="1303"/>
      <c r="Z180" s="296"/>
      <c r="AA180" s="158"/>
      <c r="AB180" s="134"/>
      <c r="AC180" s="134"/>
      <c r="AD180" s="134"/>
      <c r="AE180" s="638"/>
      <c r="AF180" s="92"/>
      <c r="AG180" s="101"/>
      <c r="AH180" s="112"/>
      <c r="AI180" s="295"/>
      <c r="AJ180" s="102"/>
      <c r="AK180" s="102"/>
      <c r="AL180" s="102"/>
      <c r="AM180" s="158"/>
      <c r="AN180" s="102"/>
      <c r="AO180" s="102"/>
      <c r="AP180" s="102"/>
      <c r="AQ180" s="102"/>
      <c r="AR180" s="102"/>
      <c r="AS180" s="102"/>
      <c r="AT180" s="102"/>
      <c r="AU180" s="102"/>
      <c r="AV180" s="157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</row>
    <row r="181" spans="2:59" ht="14.25" customHeight="1">
      <c r="B181" s="73"/>
      <c r="C181" s="1044" t="s">
        <v>73</v>
      </c>
      <c r="D181" s="1311">
        <v>200</v>
      </c>
      <c r="E181" s="762">
        <v>6.5</v>
      </c>
      <c r="F181" s="719">
        <v>5.0999999999999996</v>
      </c>
      <c r="G181" s="719">
        <v>15.7</v>
      </c>
      <c r="H181" s="1279">
        <v>134.19999999999999</v>
      </c>
      <c r="I181" s="871">
        <v>99</v>
      </c>
      <c r="J181" s="1041" t="s">
        <v>116</v>
      </c>
      <c r="K181" s="6"/>
      <c r="L181" s="642"/>
      <c r="M181" s="107"/>
      <c r="N181" s="107"/>
      <c r="O181" s="107"/>
      <c r="P181" s="107"/>
      <c r="Q181" s="1303"/>
      <c r="R181" s="1435"/>
      <c r="S181" s="1300"/>
      <c r="T181" s="1298"/>
      <c r="U181" s="1300"/>
      <c r="V181" s="102"/>
      <c r="W181" s="1303"/>
      <c r="X181" s="1303"/>
      <c r="Y181" s="1303"/>
      <c r="Z181" s="409"/>
      <c r="AA181" s="418"/>
      <c r="AB181" s="409"/>
      <c r="AC181" s="409"/>
      <c r="AD181" s="409"/>
      <c r="AE181" s="409"/>
      <c r="AF181" s="92"/>
      <c r="AG181" s="319"/>
      <c r="AH181" s="112"/>
      <c r="AI181" s="142"/>
      <c r="AJ181" s="102"/>
      <c r="AK181" s="296"/>
      <c r="AL181" s="102"/>
      <c r="AM181" s="158"/>
      <c r="AN181" s="102"/>
      <c r="AO181" s="102"/>
      <c r="AP181" s="102"/>
      <c r="AQ181" s="102"/>
      <c r="AR181" s="102"/>
      <c r="AS181" s="102"/>
      <c r="AT181" s="201"/>
      <c r="AU181" s="102"/>
      <c r="AV181" s="157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</row>
    <row r="182" spans="2:59" ht="14.25" customHeight="1">
      <c r="B182" s="371" t="s">
        <v>58</v>
      </c>
      <c r="C182" s="212" t="s">
        <v>143</v>
      </c>
      <c r="D182" s="1321">
        <v>10</v>
      </c>
      <c r="E182" s="659">
        <v>0.1</v>
      </c>
      <c r="F182" s="290">
        <v>7.2</v>
      </c>
      <c r="G182" s="290">
        <v>0.1</v>
      </c>
      <c r="H182" s="708">
        <v>66.099999999999994</v>
      </c>
      <c r="I182" s="385">
        <v>12</v>
      </c>
      <c r="J182" s="1008" t="s">
        <v>142</v>
      </c>
      <c r="K182" s="6"/>
      <c r="L182" s="107"/>
      <c r="M182" s="642"/>
      <c r="N182" s="642"/>
      <c r="O182" s="1437"/>
      <c r="P182" s="642"/>
      <c r="Q182" s="1303"/>
      <c r="R182" s="1303"/>
      <c r="S182" s="99"/>
      <c r="T182" s="1303"/>
      <c r="U182" s="1300"/>
      <c r="V182" s="1297"/>
      <c r="W182" s="1303"/>
      <c r="X182" s="1303"/>
      <c r="Y182" s="1303"/>
      <c r="Z182" s="419"/>
      <c r="AA182" s="419"/>
      <c r="AB182" s="419"/>
      <c r="AC182" s="419"/>
      <c r="AD182" s="419"/>
      <c r="AE182" s="419"/>
      <c r="AF182" s="92"/>
      <c r="AG182" s="319"/>
      <c r="AH182" s="112"/>
      <c r="AI182" s="320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</row>
    <row r="183" spans="2:59">
      <c r="B183" s="73"/>
      <c r="C183" s="165" t="s">
        <v>9</v>
      </c>
      <c r="D183" s="1315">
        <v>40</v>
      </c>
      <c r="E183" s="659">
        <v>0.8024</v>
      </c>
      <c r="F183" s="290">
        <v>0.52</v>
      </c>
      <c r="G183" s="285">
        <v>20.68</v>
      </c>
      <c r="H183" s="708">
        <v>94.6096</v>
      </c>
      <c r="I183" s="370">
        <v>18</v>
      </c>
      <c r="J183" s="1023" t="s">
        <v>8</v>
      </c>
      <c r="K183" s="6"/>
      <c r="L183" s="107"/>
      <c r="M183" s="107"/>
      <c r="N183" s="107"/>
      <c r="O183" s="107"/>
      <c r="P183" s="107"/>
      <c r="Q183" s="1303"/>
      <c r="R183" s="1305"/>
      <c r="S183" s="1300"/>
      <c r="T183" s="1298"/>
      <c r="U183" s="1300"/>
      <c r="V183" s="1297"/>
      <c r="W183" s="1303"/>
      <c r="X183" s="1303"/>
      <c r="Y183" s="1303"/>
      <c r="Z183" s="107"/>
      <c r="AA183" s="107"/>
      <c r="AB183" s="107"/>
      <c r="AC183" s="107"/>
      <c r="AD183" s="107"/>
      <c r="AE183" s="92"/>
      <c r="AF183" s="92"/>
      <c r="AG183" s="319"/>
      <c r="AH183" s="112"/>
      <c r="AI183" s="320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</row>
    <row r="184" spans="2:59" ht="15" thickBot="1">
      <c r="B184" s="554"/>
      <c r="C184" s="650" t="s">
        <v>248</v>
      </c>
      <c r="D184" s="1371">
        <v>100</v>
      </c>
      <c r="E184" s="873">
        <v>0.4</v>
      </c>
      <c r="F184" s="849">
        <v>0.4</v>
      </c>
      <c r="G184" s="849">
        <v>9.8000000000000007</v>
      </c>
      <c r="H184" s="1354">
        <v>47</v>
      </c>
      <c r="I184" s="1208">
        <v>105</v>
      </c>
      <c r="J184" s="1213" t="s">
        <v>259</v>
      </c>
      <c r="K184" s="6"/>
      <c r="L184" s="107"/>
      <c r="M184" s="107"/>
      <c r="N184" s="107"/>
      <c r="O184" s="107"/>
      <c r="P184" s="107"/>
      <c r="Q184" s="107"/>
      <c r="R184" s="985"/>
      <c r="S184" s="1300"/>
      <c r="T184" s="1298"/>
      <c r="U184" s="1300"/>
      <c r="V184" s="1298"/>
      <c r="W184" s="1303"/>
      <c r="X184" s="1303"/>
      <c r="Y184" s="1303"/>
      <c r="Z184" s="107"/>
      <c r="AA184" s="102"/>
      <c r="AB184" s="201"/>
      <c r="AC184" s="296"/>
      <c r="AD184" s="102"/>
      <c r="AE184" s="102"/>
      <c r="AF184" s="92"/>
      <c r="AG184" s="92"/>
      <c r="AH184" s="100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</row>
    <row r="185" spans="2:59">
      <c r="B185" s="373" t="s">
        <v>66</v>
      </c>
      <c r="C185" s="79"/>
      <c r="D185" s="192">
        <f>SUM(D179:D184)</f>
        <v>550</v>
      </c>
      <c r="E185" s="874">
        <f>SUM(E179:E184)</f>
        <v>27.997399999999999</v>
      </c>
      <c r="F185" s="875">
        <f>SUM(F179:F184)</f>
        <v>20.706809999999997</v>
      </c>
      <c r="G185" s="876">
        <f>SUM(G179:G184)</f>
        <v>89.541780000000003</v>
      </c>
      <c r="H185" s="877">
        <f>SUM(H179:H184)</f>
        <v>660.08359999999993</v>
      </c>
      <c r="I185" s="878"/>
      <c r="J185" s="769"/>
      <c r="K185" s="6"/>
      <c r="L185" s="1300"/>
      <c r="M185" s="102"/>
      <c r="N185" s="296"/>
      <c r="O185" s="102"/>
      <c r="P185" s="158"/>
      <c r="Q185" s="1303"/>
      <c r="R185" s="110"/>
      <c r="S185" s="1300"/>
      <c r="T185" s="1298"/>
      <c r="U185" s="99"/>
      <c r="V185" s="1303"/>
      <c r="W185" s="1303"/>
      <c r="X185" s="1303"/>
      <c r="Y185" s="1303"/>
      <c r="Z185" s="107"/>
      <c r="AA185" s="102"/>
      <c r="AB185" s="102"/>
      <c r="AC185" s="102"/>
      <c r="AD185" s="102"/>
      <c r="AE185" s="157"/>
      <c r="AF185" s="92"/>
      <c r="AG185" s="111"/>
      <c r="AH185" s="155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92"/>
      <c r="BG185" s="92"/>
    </row>
    <row r="186" spans="2:59">
      <c r="B186" s="570"/>
      <c r="C186" s="779" t="s">
        <v>10</v>
      </c>
      <c r="D186" s="780">
        <v>0.25</v>
      </c>
      <c r="E186" s="880">
        <f>E624</f>
        <v>22.5</v>
      </c>
      <c r="F186" s="881">
        <f>F624</f>
        <v>23</v>
      </c>
      <c r="G186" s="881">
        <f>G624</f>
        <v>95.75</v>
      </c>
      <c r="H186" s="882">
        <f>H624</f>
        <v>680</v>
      </c>
      <c r="I186" s="883"/>
      <c r="J186" s="536"/>
      <c r="K186" s="6"/>
      <c r="L186" s="237"/>
      <c r="M186" s="1308"/>
      <c r="N186" s="1308"/>
      <c r="O186" s="1308"/>
      <c r="P186" s="1308"/>
      <c r="Q186" s="1303"/>
      <c r="R186" s="1303"/>
      <c r="S186" s="1304"/>
      <c r="T186" s="1303"/>
      <c r="U186" s="1300"/>
      <c r="V186" s="1298"/>
      <c r="W186" s="1303"/>
      <c r="X186" s="1303"/>
      <c r="Y186" s="1303"/>
      <c r="Z186" s="107"/>
      <c r="AA186" s="157"/>
      <c r="AB186" s="157"/>
      <c r="AC186" s="157"/>
      <c r="AD186" s="157"/>
      <c r="AE186" s="157"/>
      <c r="AF186" s="92"/>
      <c r="AG186" s="110"/>
      <c r="AH186" s="99"/>
      <c r="AI186" s="91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92"/>
      <c r="BD186" s="92"/>
      <c r="BE186" s="92"/>
      <c r="BF186" s="92"/>
      <c r="BG186" s="92"/>
    </row>
    <row r="187" spans="2:59" ht="18" customHeight="1" thickBot="1">
      <c r="B187" s="204"/>
      <c r="C187" s="781" t="s">
        <v>109</v>
      </c>
      <c r="D187" s="782"/>
      <c r="E187" s="845">
        <f>(E185*100/E622)-25</f>
        <v>6.1082222222222207</v>
      </c>
      <c r="F187" s="849">
        <f>(F185*100/F622)-25</f>
        <v>-2.4925978260869606</v>
      </c>
      <c r="G187" s="849">
        <f>(G185*100/G622)-25</f>
        <v>-1.6209451697127939</v>
      </c>
      <c r="H187" s="897">
        <f>(H185*100/H622)-25</f>
        <v>-0.73222058823530034</v>
      </c>
      <c r="I187" s="884"/>
      <c r="J187" s="382"/>
      <c r="K187" s="6"/>
      <c r="L187" s="1308"/>
      <c r="M187" s="1063"/>
      <c r="N187" s="1063"/>
      <c r="O187" s="1063"/>
      <c r="P187" s="1063"/>
      <c r="Q187" s="1303"/>
      <c r="R187" s="726"/>
      <c r="S187" s="1304"/>
      <c r="T187" s="727"/>
      <c r="U187" s="1300"/>
      <c r="V187" s="1298"/>
      <c r="W187" s="1303"/>
      <c r="X187" s="1303"/>
      <c r="Y187" s="1303"/>
      <c r="Z187" s="107"/>
      <c r="AA187" s="102"/>
      <c r="AB187" s="102"/>
      <c r="AC187" s="102"/>
      <c r="AD187" s="102"/>
      <c r="AE187" s="157"/>
      <c r="AF187" s="92"/>
      <c r="AG187" s="101"/>
      <c r="AH187" s="88"/>
      <c r="AI187" s="87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2"/>
      <c r="BE187" s="92"/>
      <c r="BF187" s="92"/>
      <c r="BG187" s="92"/>
    </row>
    <row r="188" spans="2:59" ht="16.5" customHeight="1">
      <c r="B188" s="751"/>
      <c r="C188" s="783" t="s">
        <v>27</v>
      </c>
      <c r="D188" s="784"/>
      <c r="E188" s="1276"/>
      <c r="F188" s="938"/>
      <c r="G188" s="938"/>
      <c r="H188" s="939"/>
      <c r="I188" s="696"/>
      <c r="J188" s="378"/>
      <c r="K188" s="6"/>
      <c r="L188" s="107"/>
      <c r="M188" s="107"/>
      <c r="N188" s="107"/>
      <c r="O188" s="107"/>
      <c r="P188" s="107"/>
      <c r="Q188" s="1303"/>
      <c r="R188" s="111"/>
      <c r="S188" s="1308"/>
      <c r="T188" s="1303"/>
      <c r="U188" s="1300"/>
      <c r="V188" s="1298"/>
      <c r="W188" s="1303"/>
      <c r="X188" s="1303"/>
      <c r="Y188" s="1303"/>
      <c r="Z188" s="107"/>
      <c r="AA188" s="102"/>
      <c r="AB188" s="102"/>
      <c r="AC188" s="102"/>
      <c r="AD188" s="102"/>
      <c r="AE188" s="157"/>
      <c r="AF188" s="92"/>
      <c r="AG188" s="111"/>
      <c r="AH188" s="88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2"/>
      <c r="AX188" s="92"/>
      <c r="AY188" s="92"/>
      <c r="AZ188" s="92"/>
      <c r="BA188" s="92"/>
      <c r="BB188" s="92"/>
      <c r="BC188" s="92"/>
      <c r="BD188" s="92"/>
      <c r="BE188" s="92"/>
      <c r="BF188" s="92"/>
      <c r="BG188" s="92"/>
    </row>
    <row r="189" spans="2:59" ht="11.25" customHeight="1">
      <c r="B189" s="1352" t="s">
        <v>53</v>
      </c>
      <c r="C189" s="1082" t="s">
        <v>141</v>
      </c>
      <c r="D189" s="1323"/>
      <c r="E189" s="858"/>
      <c r="F189" s="704"/>
      <c r="G189" s="704"/>
      <c r="H189" s="1061"/>
      <c r="I189" s="388"/>
      <c r="J189" s="1022"/>
      <c r="K189" s="6"/>
      <c r="L189" s="1309"/>
      <c r="M189" s="113"/>
      <c r="N189" s="162"/>
      <c r="O189" s="107"/>
      <c r="P189" s="107"/>
      <c r="Q189" s="1303"/>
      <c r="R189" s="1305"/>
      <c r="S189" s="1300"/>
      <c r="T189" s="1297"/>
      <c r="U189" s="1304"/>
      <c r="V189" s="727"/>
      <c r="W189" s="1303"/>
      <c r="X189" s="1303"/>
      <c r="Y189" s="1303"/>
      <c r="Z189" s="107"/>
      <c r="AA189" s="1302"/>
      <c r="AB189" s="194"/>
      <c r="AC189" s="182"/>
      <c r="AD189" s="91"/>
      <c r="AE189" s="83"/>
      <c r="AF189" s="92"/>
      <c r="AG189" s="101"/>
      <c r="AH189" s="97"/>
      <c r="AI189" s="90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</row>
    <row r="190" spans="2:59" ht="12.75" customHeight="1">
      <c r="B190" s="1291" t="s">
        <v>54</v>
      </c>
      <c r="C190" s="1339" t="s">
        <v>249</v>
      </c>
      <c r="D190" s="1406">
        <v>100</v>
      </c>
      <c r="E190" s="1405">
        <v>1.7067000000000001</v>
      </c>
      <c r="F190" s="700">
        <v>5.0033000000000003</v>
      </c>
      <c r="G190" s="700">
        <v>8.24</v>
      </c>
      <c r="H190" s="839">
        <v>84.816999999999993</v>
      </c>
      <c r="I190" s="1428">
        <v>4</v>
      </c>
      <c r="J190" s="1060" t="s">
        <v>167</v>
      </c>
      <c r="K190" s="6"/>
      <c r="L190" s="1357"/>
      <c r="M190" s="315"/>
      <c r="N190" s="315"/>
      <c r="O190" s="315"/>
      <c r="P190" s="315"/>
      <c r="Q190" s="1303"/>
      <c r="R190" s="1303"/>
      <c r="S190" s="99"/>
      <c r="T190" s="1303"/>
      <c r="U190" s="1308"/>
      <c r="V190" s="1303"/>
      <c r="W190" s="1303"/>
      <c r="X190" s="1303"/>
      <c r="Y190" s="1303"/>
      <c r="Z190" s="107"/>
      <c r="AA190" s="107"/>
      <c r="AB190" s="107"/>
      <c r="AC190" s="107"/>
      <c r="AD190" s="107"/>
      <c r="AE190" s="92"/>
      <c r="AF190" s="101"/>
      <c r="AG190" s="101"/>
      <c r="AH190" s="88"/>
      <c r="AI190" s="87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</row>
    <row r="191" spans="2:59" ht="13.5" customHeight="1">
      <c r="B191" s="1292" t="s">
        <v>11</v>
      </c>
      <c r="C191" s="165" t="s">
        <v>197</v>
      </c>
      <c r="D191" s="1324">
        <v>250</v>
      </c>
      <c r="E191" s="869">
        <v>6.3</v>
      </c>
      <c r="F191" s="761">
        <v>3.5750000000000002</v>
      </c>
      <c r="G191" s="761">
        <v>14.6</v>
      </c>
      <c r="H191" s="559">
        <v>115.75</v>
      </c>
      <c r="I191" s="385">
        <v>27</v>
      </c>
      <c r="J191" s="1014" t="s">
        <v>160</v>
      </c>
      <c r="K191" s="31"/>
      <c r="L191" s="134"/>
      <c r="M191" s="102"/>
      <c r="N191" s="102"/>
      <c r="O191" s="102"/>
      <c r="P191" s="1214"/>
      <c r="Q191" s="1303"/>
      <c r="R191" s="1305"/>
      <c r="S191" s="1300"/>
      <c r="T191" s="1298"/>
      <c r="U191" s="99"/>
      <c r="V191" s="295"/>
      <c r="W191" s="1303"/>
      <c r="X191" s="1303"/>
      <c r="Y191" s="1303"/>
      <c r="Z191" s="107"/>
      <c r="AA191" s="294"/>
      <c r="AB191" s="466"/>
      <c r="AC191" s="294"/>
      <c r="AD191" s="294"/>
      <c r="AE191" s="157"/>
      <c r="AF191" s="108"/>
      <c r="AG191" s="101"/>
      <c r="AH191" s="88"/>
      <c r="AI191" s="87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</row>
    <row r="192" spans="2:59">
      <c r="B192" s="1293" t="s">
        <v>58</v>
      </c>
      <c r="C192" s="165" t="s">
        <v>312</v>
      </c>
      <c r="D192" s="1198">
        <v>120</v>
      </c>
      <c r="E192" s="698">
        <v>20.822800000000001</v>
      </c>
      <c r="F192" s="1407">
        <v>12.1067</v>
      </c>
      <c r="G192" s="1407">
        <v>14.173299999999999</v>
      </c>
      <c r="H192" s="708">
        <v>251.78700000000001</v>
      </c>
      <c r="I192" s="1182">
        <v>76</v>
      </c>
      <c r="J192" s="1031" t="s">
        <v>161</v>
      </c>
      <c r="L192" s="237"/>
      <c r="M192" s="1308"/>
      <c r="N192" s="1308"/>
      <c r="O192" s="1308"/>
      <c r="P192" s="1308"/>
      <c r="Q192" s="1303"/>
      <c r="R192" s="1303"/>
      <c r="S192" s="1300"/>
      <c r="T192" s="481"/>
      <c r="U192" s="99"/>
      <c r="V192" s="295"/>
      <c r="W192" s="1303"/>
      <c r="X192" s="1303"/>
      <c r="Y192" s="1303"/>
      <c r="Z192" s="107"/>
      <c r="AA192" s="102"/>
      <c r="AB192" s="201"/>
      <c r="AC192" s="102"/>
      <c r="AD192" s="102"/>
      <c r="AE192" s="157"/>
      <c r="AF192" s="101"/>
      <c r="AG192" s="101"/>
      <c r="AH192" s="88"/>
      <c r="AI192" s="87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92"/>
      <c r="BG192" s="92"/>
    </row>
    <row r="193" spans="2:59">
      <c r="B193" s="681"/>
      <c r="C193" s="1160" t="s">
        <v>134</v>
      </c>
      <c r="D193" s="1323">
        <v>180</v>
      </c>
      <c r="E193" s="698">
        <v>3.677</v>
      </c>
      <c r="F193" s="699">
        <v>5.7619999999999996</v>
      </c>
      <c r="G193" s="699">
        <v>24.527000000000001</v>
      </c>
      <c r="H193" s="708">
        <v>164.673</v>
      </c>
      <c r="I193" s="384">
        <v>46</v>
      </c>
      <c r="J193" s="1019" t="s">
        <v>162</v>
      </c>
      <c r="K193" s="6"/>
      <c r="L193" s="1308"/>
      <c r="M193" s="1063"/>
      <c r="N193" s="1063"/>
      <c r="O193" s="1063"/>
      <c r="P193" s="1063"/>
      <c r="Q193" s="1303"/>
      <c r="R193" s="1267"/>
      <c r="S193" s="1300"/>
      <c r="T193" s="295"/>
      <c r="U193" s="99"/>
      <c r="V193" s="481"/>
      <c r="W193" s="1303"/>
      <c r="X193" s="1303"/>
      <c r="Y193" s="1303"/>
      <c r="Z193" s="107"/>
      <c r="AA193" s="157"/>
      <c r="AB193" s="134"/>
      <c r="AC193" s="157"/>
      <c r="AD193" s="445"/>
      <c r="AE193" s="157"/>
      <c r="AF193" s="101"/>
      <c r="AG193" s="101"/>
      <c r="AH193" s="88"/>
      <c r="AI193" s="87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</row>
    <row r="194" spans="2:59">
      <c r="B194" s="681"/>
      <c r="C194" s="212" t="s">
        <v>34</v>
      </c>
      <c r="D194" s="1323">
        <v>200</v>
      </c>
      <c r="E194" s="698">
        <v>0.5</v>
      </c>
      <c r="F194" s="699">
        <v>0</v>
      </c>
      <c r="G194" s="699">
        <v>19.8</v>
      </c>
      <c r="H194" s="1103">
        <v>81</v>
      </c>
      <c r="I194" s="870">
        <v>92</v>
      </c>
      <c r="J194" s="1015" t="s">
        <v>99</v>
      </c>
      <c r="K194" s="6"/>
      <c r="L194" s="107"/>
      <c r="M194" s="1303"/>
      <c r="N194" s="1303"/>
      <c r="O194" s="1303"/>
      <c r="P194" s="1303"/>
      <c r="Q194" s="1303"/>
      <c r="R194" s="111"/>
      <c r="S194" s="99"/>
      <c r="T194" s="1297"/>
      <c r="U194" s="1300"/>
      <c r="V194" s="295"/>
      <c r="W194" s="1303"/>
      <c r="X194" s="1303"/>
      <c r="Y194" s="1303"/>
      <c r="Z194" s="107"/>
      <c r="AA194" s="157"/>
      <c r="AB194" s="157"/>
      <c r="AC194" s="157"/>
      <c r="AD194" s="157"/>
      <c r="AE194" s="157"/>
      <c r="AF194" s="101"/>
      <c r="AG194" s="133"/>
      <c r="AH194" s="88"/>
      <c r="AI194" s="87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92"/>
      <c r="BG194" s="92"/>
    </row>
    <row r="195" spans="2:59">
      <c r="B195" s="681"/>
      <c r="C195" s="1045" t="s">
        <v>9</v>
      </c>
      <c r="D195" s="289">
        <v>70</v>
      </c>
      <c r="E195" s="698">
        <v>1.4041999999999999</v>
      </c>
      <c r="F195" s="927">
        <v>0.91</v>
      </c>
      <c r="G195" s="927">
        <v>36.094000000000001</v>
      </c>
      <c r="H195" s="708">
        <v>158.18299999999999</v>
      </c>
      <c r="I195" s="870">
        <v>18</v>
      </c>
      <c r="J195" s="1023" t="s">
        <v>8</v>
      </c>
      <c r="K195" s="6"/>
      <c r="L195" s="1359"/>
      <c r="M195" s="315"/>
      <c r="N195" s="315"/>
      <c r="O195" s="315"/>
      <c r="P195" s="315"/>
      <c r="Q195" s="1303"/>
      <c r="R195" s="985"/>
      <c r="S195" s="1300"/>
      <c r="T195" s="1297"/>
      <c r="U195" s="99"/>
      <c r="V195" s="1297"/>
      <c r="W195" s="1303"/>
      <c r="X195" s="1303"/>
      <c r="Y195" s="1303"/>
      <c r="Z195" s="107"/>
      <c r="AA195" s="296"/>
      <c r="AB195" s="296"/>
      <c r="AC195" s="296"/>
      <c r="AD195" s="296"/>
      <c r="AE195" s="157"/>
      <c r="AF195" s="101"/>
      <c r="AG195" s="92"/>
      <c r="AH195" s="100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  <c r="BE195" s="92"/>
      <c r="BF195" s="92"/>
      <c r="BG195" s="92"/>
    </row>
    <row r="196" spans="2:59" ht="15" thickBot="1">
      <c r="B196" s="1353"/>
      <c r="C196" s="1224" t="s">
        <v>103</v>
      </c>
      <c r="D196" s="713">
        <v>40</v>
      </c>
      <c r="E196" s="698">
        <v>1.8660000000000001</v>
      </c>
      <c r="F196" s="948">
        <v>0.66</v>
      </c>
      <c r="G196" s="699">
        <v>17.373999999999999</v>
      </c>
      <c r="H196" s="708">
        <v>82.9</v>
      </c>
      <c r="I196" s="870">
        <v>19</v>
      </c>
      <c r="J196" s="1015" t="s">
        <v>8</v>
      </c>
      <c r="K196" s="6"/>
      <c r="L196" s="134"/>
      <c r="M196" s="296"/>
      <c r="N196" s="102"/>
      <c r="O196" s="102"/>
      <c r="P196" s="1214"/>
      <c r="Q196" s="1303"/>
      <c r="R196" s="111"/>
      <c r="S196" s="1300"/>
      <c r="T196" s="1303"/>
      <c r="U196" s="1300"/>
      <c r="V196" s="1297"/>
      <c r="W196" s="1303"/>
      <c r="X196" s="1303"/>
      <c r="Y196" s="1303"/>
      <c r="Z196" s="107"/>
      <c r="AA196" s="102"/>
      <c r="AB196" s="102"/>
      <c r="AC196" s="102"/>
      <c r="AD196" s="102"/>
      <c r="AE196" s="157"/>
      <c r="AF196" s="101"/>
      <c r="AG196" s="92"/>
      <c r="AH196" s="155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92"/>
      <c r="BG196" s="92"/>
    </row>
    <row r="197" spans="2:59">
      <c r="B197" s="373" t="s">
        <v>56</v>
      </c>
      <c r="C197" s="785"/>
      <c r="D197" s="786">
        <f>SUM(D189:D196)</f>
        <v>960</v>
      </c>
      <c r="E197" s="888">
        <f>SUM(E189:E196)</f>
        <v>36.276700000000005</v>
      </c>
      <c r="F197" s="875">
        <f>SUM(F189:F196)</f>
        <v>28.017000000000003</v>
      </c>
      <c r="G197" s="875">
        <f>SUM(G189:G196)</f>
        <v>134.8083</v>
      </c>
      <c r="H197" s="877">
        <f>SUM(H189:H196)</f>
        <v>939.11</v>
      </c>
      <c r="I197" s="878"/>
      <c r="J197" s="769"/>
      <c r="K197" s="6"/>
      <c r="L197" s="237"/>
      <c r="M197" s="1308"/>
      <c r="N197" s="1308"/>
      <c r="O197" s="1308"/>
      <c r="P197" s="1308"/>
      <c r="Q197" s="1303"/>
      <c r="R197" s="985"/>
      <c r="S197" s="1300"/>
      <c r="T197" s="1298"/>
      <c r="U197" s="1300"/>
      <c r="V197" s="1303"/>
      <c r="W197" s="1303"/>
      <c r="X197" s="1303"/>
      <c r="Y197" s="1303"/>
      <c r="Z197" s="107"/>
      <c r="AA197" s="102"/>
      <c r="AB197" s="102"/>
      <c r="AC197" s="102"/>
      <c r="AD197" s="102"/>
      <c r="AE197" s="157"/>
      <c r="AF197" s="101"/>
      <c r="AG197" s="101"/>
      <c r="AH197" s="88"/>
      <c r="AI197" s="163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0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92"/>
      <c r="BG197" s="92"/>
    </row>
    <row r="198" spans="2:59">
      <c r="B198" s="570"/>
      <c r="C198" s="571" t="s">
        <v>10</v>
      </c>
      <c r="D198" s="780">
        <v>0.35</v>
      </c>
      <c r="E198" s="880">
        <f>E628</f>
        <v>31.5</v>
      </c>
      <c r="F198" s="881">
        <f>F628</f>
        <v>32.200000000000003</v>
      </c>
      <c r="G198" s="881">
        <f>G628</f>
        <v>134.05000000000001</v>
      </c>
      <c r="H198" s="882">
        <f>H628</f>
        <v>952</v>
      </c>
      <c r="I198" s="883"/>
      <c r="J198" s="536"/>
      <c r="K198" s="6"/>
      <c r="L198" s="107"/>
      <c r="M198" s="1056"/>
      <c r="N198" s="1056"/>
      <c r="O198" s="1056"/>
      <c r="P198" s="1064"/>
      <c r="Q198" s="1303"/>
      <c r="R198" s="985"/>
      <c r="S198" s="1300"/>
      <c r="T198" s="1298"/>
      <c r="U198" s="1300"/>
      <c r="V198" s="1298"/>
      <c r="W198" s="1303"/>
      <c r="X198" s="1303"/>
      <c r="Y198" s="1303"/>
      <c r="Z198" s="107"/>
      <c r="AA198" s="102"/>
      <c r="AB198" s="102"/>
      <c r="AC198" s="201"/>
      <c r="AD198" s="102"/>
      <c r="AE198" s="157"/>
      <c r="AF198" s="92"/>
      <c r="AG198" s="101"/>
      <c r="AH198" s="88"/>
      <c r="AI198" s="87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2"/>
      <c r="BF198" s="92"/>
      <c r="BG198" s="92"/>
    </row>
    <row r="199" spans="2:59" ht="15" thickBot="1">
      <c r="B199" s="204"/>
      <c r="C199" s="568" t="s">
        <v>109</v>
      </c>
      <c r="D199" s="782"/>
      <c r="E199" s="845">
        <f>(E197*100/E622)-35</f>
        <v>5.3074444444444495</v>
      </c>
      <c r="F199" s="849">
        <f>(F197*100/F622)-35</f>
        <v>-4.54673913043478</v>
      </c>
      <c r="G199" s="849">
        <f>(G197*100/G622)-35</f>
        <v>0.19798955613576652</v>
      </c>
      <c r="H199" s="897">
        <f>(H197*100/H622)-35</f>
        <v>-0.47389705882353184</v>
      </c>
      <c r="I199" s="884"/>
      <c r="J199" s="382"/>
      <c r="K199" s="6"/>
      <c r="L199" s="111"/>
      <c r="M199" s="1308"/>
      <c r="N199" s="1303"/>
      <c r="O199" s="107"/>
      <c r="P199" s="107"/>
      <c r="Q199" s="1303"/>
      <c r="R199" s="1303"/>
      <c r="S199" s="1304"/>
      <c r="T199" s="1303"/>
      <c r="U199" s="1300"/>
      <c r="V199" s="1298"/>
      <c r="W199" s="1303"/>
      <c r="X199" s="1303"/>
      <c r="Y199" s="1303"/>
      <c r="Z199" s="107"/>
      <c r="AA199" s="1302"/>
      <c r="AB199" s="194"/>
      <c r="AC199" s="91"/>
      <c r="AD199" s="91"/>
      <c r="AE199" s="83"/>
      <c r="AF199" s="92"/>
      <c r="AG199" s="102"/>
      <c r="AH199" s="88"/>
      <c r="AI199" s="87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2"/>
      <c r="BF199" s="92"/>
      <c r="BG199" s="92"/>
    </row>
    <row r="200" spans="2:59" ht="15.6">
      <c r="B200" s="392" t="s">
        <v>53</v>
      </c>
      <c r="C200" s="1188" t="s">
        <v>71</v>
      </c>
      <c r="D200" s="745"/>
      <c r="E200" s="885"/>
      <c r="F200" s="840"/>
      <c r="G200" s="840"/>
      <c r="H200" s="890"/>
      <c r="I200" s="696"/>
      <c r="J200" s="378"/>
      <c r="K200" s="6"/>
      <c r="L200" s="1359"/>
      <c r="M200" s="315"/>
      <c r="N200" s="315"/>
      <c r="O200" s="315"/>
      <c r="P200" s="315"/>
      <c r="Q200" s="1303"/>
      <c r="R200" s="1303"/>
      <c r="S200" s="1098"/>
      <c r="T200" s="1303"/>
      <c r="U200" s="1304"/>
      <c r="V200" s="1303"/>
      <c r="W200" s="1303"/>
      <c r="X200" s="1303"/>
      <c r="Y200" s="1303"/>
      <c r="Z200" s="107"/>
      <c r="AA200" s="460"/>
      <c r="AB200" s="313"/>
      <c r="AC200" s="313"/>
      <c r="AD200" s="314"/>
      <c r="AE200" s="314"/>
      <c r="AF200" s="108"/>
      <c r="AG200" s="174"/>
      <c r="AH200" s="174"/>
      <c r="AI200" s="174"/>
      <c r="AJ200" s="164"/>
      <c r="AK200" s="428"/>
      <c r="AL200" s="174"/>
      <c r="AM200" s="164"/>
      <c r="AN200" s="164"/>
      <c r="AO200" s="174"/>
      <c r="AP200" s="429"/>
      <c r="AQ200" s="174"/>
      <c r="AR200" s="174"/>
      <c r="AS200" s="92"/>
      <c r="AT200" s="112"/>
      <c r="AU200" s="92"/>
      <c r="AV200" s="92"/>
      <c r="AW200" s="92"/>
      <c r="AX200" s="92"/>
      <c r="AY200" s="92"/>
      <c r="AZ200" s="92"/>
      <c r="BA200" s="92"/>
      <c r="BB200" s="92"/>
      <c r="BC200" s="92"/>
      <c r="BD200" s="92"/>
      <c r="BE200" s="92"/>
      <c r="BF200" s="92"/>
      <c r="BG200" s="92"/>
    </row>
    <row r="201" spans="2:59">
      <c r="B201" s="368" t="s">
        <v>54</v>
      </c>
      <c r="C201" s="212" t="s">
        <v>181</v>
      </c>
      <c r="D201" s="305"/>
      <c r="E201" s="920"/>
      <c r="F201" s="702"/>
      <c r="G201" s="857"/>
      <c r="H201" s="925"/>
      <c r="I201" s="887"/>
      <c r="J201" s="1019"/>
      <c r="L201" s="134"/>
      <c r="M201" s="102"/>
      <c r="N201" s="102"/>
      <c r="O201" s="102"/>
      <c r="P201" s="158"/>
      <c r="Q201" s="1303"/>
      <c r="R201" s="1303"/>
      <c r="S201" s="1142"/>
      <c r="T201" s="1303"/>
      <c r="U201" s="1304"/>
      <c r="V201" s="1303"/>
      <c r="W201" s="1303"/>
      <c r="X201" s="1303"/>
      <c r="Y201" s="1303"/>
      <c r="Z201" s="107"/>
      <c r="AA201" s="311"/>
      <c r="AB201" s="311"/>
      <c r="AC201" s="316"/>
      <c r="AD201" s="316"/>
      <c r="AE201" s="317"/>
      <c r="AF201" s="104"/>
      <c r="AG201" s="174"/>
      <c r="AH201" s="174"/>
      <c r="AI201" s="174"/>
      <c r="AJ201" s="174"/>
      <c r="AK201" s="174"/>
      <c r="AL201" s="174"/>
      <c r="AM201" s="174"/>
      <c r="AN201" s="174"/>
      <c r="AO201" s="174"/>
      <c r="AP201" s="174"/>
      <c r="AQ201" s="174"/>
      <c r="AR201" s="174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2"/>
      <c r="BF201" s="92"/>
      <c r="BG201" s="92"/>
    </row>
    <row r="202" spans="2:59" ht="15.6">
      <c r="B202" s="369" t="s">
        <v>11</v>
      </c>
      <c r="C202" s="1143" t="s">
        <v>72</v>
      </c>
      <c r="D202" s="984">
        <v>200</v>
      </c>
      <c r="E202" s="760">
        <v>5.8</v>
      </c>
      <c r="F202" s="716">
        <v>5</v>
      </c>
      <c r="G202" s="760">
        <v>8</v>
      </c>
      <c r="H202" s="757">
        <v>101</v>
      </c>
      <c r="I202" s="935">
        <v>103</v>
      </c>
      <c r="J202" s="1033" t="s">
        <v>126</v>
      </c>
      <c r="K202" s="31"/>
      <c r="L202" s="237"/>
      <c r="M202" s="1308"/>
      <c r="N202" s="1308"/>
      <c r="O202" s="1308"/>
      <c r="P202" s="1308"/>
      <c r="Q202" s="1303"/>
      <c r="R202" s="1303"/>
      <c r="S202" s="1142"/>
      <c r="T202" s="1303"/>
      <c r="U202" s="1304"/>
      <c r="V202" s="1303"/>
      <c r="W202" s="1303"/>
      <c r="X202" s="1303"/>
      <c r="Y202" s="1303"/>
      <c r="Z202" s="107"/>
      <c r="AA202" s="107"/>
      <c r="AB202" s="107"/>
      <c r="AC202" s="107"/>
      <c r="AD202" s="107"/>
      <c r="AE202" s="92"/>
      <c r="AF202" s="102"/>
      <c r="AG202" s="92"/>
      <c r="AH202" s="92"/>
      <c r="AI202" s="92"/>
      <c r="AJ202" s="164"/>
      <c r="AK202" s="164"/>
      <c r="AL202" s="92"/>
      <c r="AM202" s="164"/>
      <c r="AN202" s="164"/>
      <c r="AO202" s="92"/>
      <c r="AP202" s="88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92"/>
      <c r="BD202" s="92"/>
      <c r="BE202" s="92"/>
      <c r="BF202" s="92"/>
      <c r="BG202" s="92"/>
    </row>
    <row r="203" spans="2:59" ht="13.5" customHeight="1">
      <c r="B203" s="371"/>
      <c r="C203" s="1189" t="s">
        <v>198</v>
      </c>
      <c r="D203" s="984">
        <v>120</v>
      </c>
      <c r="E203" s="762">
        <v>4.125</v>
      </c>
      <c r="F203" s="759">
        <v>4.0199999999999996</v>
      </c>
      <c r="G203" s="567">
        <v>11.005000000000001</v>
      </c>
      <c r="H203" s="1287">
        <v>96.7</v>
      </c>
      <c r="I203" s="926">
        <v>43</v>
      </c>
      <c r="J203" s="1017" t="s">
        <v>128</v>
      </c>
      <c r="L203" s="107"/>
      <c r="M203" s="1056"/>
      <c r="N203" s="1056"/>
      <c r="O203" s="1056"/>
      <c r="P203" s="1064"/>
      <c r="Q203" s="1435"/>
      <c r="R203" s="726"/>
      <c r="S203" s="1304"/>
      <c r="T203" s="727"/>
      <c r="U203" s="1304"/>
      <c r="V203" s="1303"/>
      <c r="W203" s="1303"/>
      <c r="X203" s="1303"/>
      <c r="Y203" s="1303"/>
      <c r="Z203" s="107"/>
      <c r="AA203" s="107"/>
      <c r="AB203" s="107"/>
      <c r="AC203" s="107"/>
      <c r="AD203" s="107"/>
      <c r="AE203" s="92"/>
      <c r="AF203" s="101"/>
      <c r="AG203" s="433"/>
      <c r="AH203" s="434"/>
      <c r="AI203" s="435"/>
      <c r="AJ203" s="436"/>
      <c r="AK203" s="437"/>
      <c r="AL203" s="437"/>
      <c r="AM203" s="437"/>
      <c r="AN203" s="437"/>
      <c r="AO203" s="437"/>
      <c r="AP203" s="437"/>
      <c r="AQ203" s="433"/>
      <c r="AR203" s="433"/>
      <c r="AS203" s="438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92"/>
      <c r="BG203" s="92"/>
    </row>
    <row r="204" spans="2:59" ht="14.25" customHeight="1" thickBot="1">
      <c r="B204" s="553" t="s">
        <v>58</v>
      </c>
      <c r="C204" s="650" t="s">
        <v>250</v>
      </c>
      <c r="D204" s="856">
        <v>30</v>
      </c>
      <c r="E204" s="196">
        <v>1.155</v>
      </c>
      <c r="F204" s="285">
        <v>0.56999999999999995</v>
      </c>
      <c r="G204" s="290">
        <v>11.0878</v>
      </c>
      <c r="H204" s="559">
        <v>54.100999999999999</v>
      </c>
      <c r="I204" s="887">
        <v>17</v>
      </c>
      <c r="J204" s="1015" t="s">
        <v>8</v>
      </c>
      <c r="K204" s="6"/>
      <c r="L204" s="1267"/>
      <c r="M204" s="1300"/>
      <c r="N204" s="295"/>
      <c r="O204" s="107"/>
      <c r="P204" s="107"/>
      <c r="Q204" s="107"/>
      <c r="R204" s="111"/>
      <c r="S204" s="1308"/>
      <c r="T204" s="142"/>
      <c r="U204" s="1142"/>
      <c r="V204" s="1303"/>
      <c r="W204" s="1303"/>
      <c r="X204" s="1303"/>
      <c r="Y204" s="1303"/>
      <c r="Z204" s="107"/>
      <c r="AA204" s="107"/>
      <c r="AB204" s="107"/>
      <c r="AC204" s="107"/>
      <c r="AD204" s="107"/>
      <c r="AE204" s="92"/>
      <c r="AF204" s="101"/>
      <c r="AG204" s="185"/>
      <c r="AH204" s="185"/>
      <c r="AI204" s="185"/>
      <c r="AJ204" s="439"/>
      <c r="AK204" s="185"/>
      <c r="AL204" s="185"/>
      <c r="AM204" s="185"/>
      <c r="AN204" s="185"/>
      <c r="AO204" s="185"/>
      <c r="AP204" s="185"/>
      <c r="AQ204" s="185"/>
      <c r="AR204" s="185"/>
      <c r="AS204" s="185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92"/>
      <c r="BG204" s="92"/>
    </row>
    <row r="205" spans="2:59" ht="14.25" customHeight="1">
      <c r="B205" s="373" t="s">
        <v>76</v>
      </c>
      <c r="C205" s="501"/>
      <c r="D205" s="531">
        <f>SUM(D201:D204)</f>
        <v>350</v>
      </c>
      <c r="E205" s="888">
        <f>SUM(E201:E204)</f>
        <v>11.08</v>
      </c>
      <c r="F205" s="875">
        <f>SUM(F201:F204)</f>
        <v>9.59</v>
      </c>
      <c r="G205" s="875">
        <f>SUM(G201:G204)</f>
        <v>30.092800000000004</v>
      </c>
      <c r="H205" s="877">
        <f>SUM(H201:H204)</f>
        <v>251.80099999999999</v>
      </c>
      <c r="I205" s="878"/>
      <c r="J205" s="769"/>
      <c r="K205" s="6"/>
      <c r="L205" s="107"/>
      <c r="M205" s="99"/>
      <c r="N205" s="1297"/>
      <c r="O205" s="107"/>
      <c r="P205" s="107"/>
      <c r="Q205" s="1303"/>
      <c r="R205" s="1305"/>
      <c r="S205" s="1300"/>
      <c r="T205" s="1297"/>
      <c r="U205" s="1304"/>
      <c r="V205" s="727"/>
      <c r="W205" s="1303"/>
      <c r="X205" s="1303"/>
      <c r="Y205" s="1303"/>
      <c r="Z205" s="107"/>
      <c r="AA205" s="418"/>
      <c r="AB205" s="409"/>
      <c r="AC205" s="409"/>
      <c r="AD205" s="409"/>
      <c r="AE205" s="409"/>
      <c r="AF205" s="101"/>
      <c r="AG205" s="157"/>
      <c r="AH205" s="309"/>
      <c r="AI205" s="157"/>
      <c r="AJ205" s="158"/>
      <c r="AK205" s="157"/>
      <c r="AL205" s="157"/>
      <c r="AM205" s="134"/>
      <c r="AN205" s="309"/>
      <c r="AO205" s="157"/>
      <c r="AP205" s="134"/>
      <c r="AQ205" s="157"/>
      <c r="AR205" s="445"/>
      <c r="AS205" s="157"/>
      <c r="AT205" s="92"/>
      <c r="AU205" s="92"/>
      <c r="AV205" s="92"/>
      <c r="AW205" s="92"/>
      <c r="AX205" s="92"/>
      <c r="AY205" s="92"/>
      <c r="AZ205" s="92"/>
      <c r="BA205" s="92"/>
      <c r="BB205" s="92"/>
      <c r="BC205" s="92"/>
      <c r="BD205" s="92"/>
      <c r="BE205" s="92"/>
      <c r="BF205" s="92"/>
      <c r="BG205" s="92"/>
    </row>
    <row r="206" spans="2:59" ht="14.25" customHeight="1">
      <c r="B206" s="570"/>
      <c r="C206" s="571" t="s">
        <v>10</v>
      </c>
      <c r="D206" s="780">
        <v>0.1</v>
      </c>
      <c r="E206" s="880">
        <f>E632</f>
        <v>9</v>
      </c>
      <c r="F206" s="881">
        <f>F632</f>
        <v>9.1999999999999993</v>
      </c>
      <c r="G206" s="881">
        <f>G632</f>
        <v>38.299999999999997</v>
      </c>
      <c r="H206" s="882">
        <f>H632</f>
        <v>272</v>
      </c>
      <c r="I206" s="883"/>
      <c r="J206" s="536"/>
      <c r="K206" s="6"/>
      <c r="L206" s="295"/>
      <c r="M206" s="107"/>
      <c r="N206" s="107"/>
      <c r="O206" s="107"/>
      <c r="P206" s="107"/>
      <c r="Q206" s="1303"/>
      <c r="R206" s="1303"/>
      <c r="S206" s="1300"/>
      <c r="T206" s="1303"/>
      <c r="U206" s="1308"/>
      <c r="V206" s="142"/>
      <c r="W206" s="1303"/>
      <c r="X206" s="1303"/>
      <c r="Y206" s="1303"/>
      <c r="Z206" s="107"/>
      <c r="AA206" s="419"/>
      <c r="AB206" s="419"/>
      <c r="AC206" s="419"/>
      <c r="AD206" s="419"/>
      <c r="AE206" s="419"/>
      <c r="AF206" s="101"/>
      <c r="AG206" s="450"/>
      <c r="AH206" s="450"/>
      <c r="AI206" s="450"/>
      <c r="AJ206" s="459"/>
      <c r="AK206" s="450"/>
      <c r="AL206" s="450"/>
      <c r="AM206" s="450"/>
      <c r="AN206" s="450"/>
      <c r="AO206" s="451"/>
      <c r="AP206" s="451"/>
      <c r="AQ206" s="450"/>
      <c r="AR206" s="450"/>
      <c r="AS206" s="450"/>
      <c r="AT206" s="92"/>
      <c r="AU206" s="92"/>
      <c r="AV206" s="92"/>
      <c r="AW206" s="92"/>
      <c r="AX206" s="92"/>
      <c r="AY206" s="92"/>
      <c r="AZ206" s="92"/>
      <c r="BA206" s="92"/>
      <c r="BB206" s="92"/>
      <c r="BC206" s="92"/>
      <c r="BD206" s="92"/>
      <c r="BE206" s="92"/>
      <c r="BF206" s="92"/>
      <c r="BG206" s="92"/>
    </row>
    <row r="207" spans="2:59" ht="15" customHeight="1" thickBot="1">
      <c r="B207" s="204"/>
      <c r="C207" s="568" t="s">
        <v>109</v>
      </c>
      <c r="D207" s="782"/>
      <c r="E207" s="845">
        <f>(E205*100/E622)-10</f>
        <v>2.3111111111111118</v>
      </c>
      <c r="F207" s="849">
        <f>(F205*100/F622)-10</f>
        <v>0.42391304347826164</v>
      </c>
      <c r="G207" s="849">
        <f>(G205*100/G622)-10</f>
        <v>-2.1428720626631845</v>
      </c>
      <c r="H207" s="897">
        <f>(H205*100/H622)-10</f>
        <v>-0.74261029411764845</v>
      </c>
      <c r="I207" s="884"/>
      <c r="J207" s="382"/>
      <c r="K207" s="6"/>
      <c r="L207" s="99"/>
      <c r="M207" s="1449"/>
      <c r="N207" s="309"/>
      <c r="O207" s="309"/>
      <c r="P207" s="309"/>
      <c r="Q207" s="1303"/>
      <c r="R207" s="1300"/>
      <c r="S207" s="191"/>
      <c r="T207" s="1297"/>
      <c r="U207" s="1300"/>
      <c r="V207" s="1297"/>
      <c r="W207" s="1303"/>
      <c r="X207" s="1303"/>
      <c r="Y207" s="1303"/>
      <c r="Z207" s="107"/>
      <c r="AA207" s="107"/>
      <c r="AB207" s="107"/>
      <c r="AC207" s="107"/>
      <c r="AD207" s="107"/>
      <c r="AE207" s="92"/>
      <c r="AF207" s="105"/>
      <c r="AG207" s="92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  <c r="AV207" s="92"/>
      <c r="AW207" s="92"/>
      <c r="AX207" s="92"/>
      <c r="AY207" s="92"/>
      <c r="AZ207" s="92"/>
      <c r="BA207" s="92"/>
      <c r="BB207" s="92"/>
      <c r="BC207" s="92"/>
      <c r="BD207" s="92"/>
      <c r="BE207" s="92"/>
      <c r="BF207" s="92"/>
      <c r="BG207" s="92"/>
    </row>
    <row r="208" spans="2:59" ht="15" thickBot="1">
      <c r="K208" s="31"/>
      <c r="L208" s="642"/>
      <c r="M208" s="1264"/>
      <c r="N208" s="1264"/>
      <c r="O208" s="1264"/>
      <c r="P208" s="1264"/>
      <c r="Q208" s="1303"/>
      <c r="R208" s="1300"/>
      <c r="S208" s="191"/>
      <c r="T208" s="1006"/>
      <c r="U208" s="409"/>
      <c r="V208" s="1297"/>
      <c r="W208" s="1303"/>
      <c r="X208" s="1303"/>
      <c r="Y208" s="1303"/>
      <c r="Z208" s="107"/>
      <c r="AA208" s="157"/>
      <c r="AB208" s="157"/>
      <c r="AC208" s="157"/>
      <c r="AD208" s="157"/>
      <c r="AE208" s="110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429"/>
      <c r="AQ208" s="92"/>
      <c r="AR208" s="429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</row>
    <row r="209" spans="2:59" ht="17.25" customHeight="1">
      <c r="B209" s="538"/>
      <c r="C209" s="40" t="s">
        <v>90</v>
      </c>
      <c r="D209" s="893"/>
      <c r="E209" s="894">
        <f>E185+E197</f>
        <v>64.274100000000004</v>
      </c>
      <c r="F209" s="895">
        <f>F185+F197</f>
        <v>48.72381</v>
      </c>
      <c r="G209" s="895">
        <f>G185+G197</f>
        <v>224.35007999999999</v>
      </c>
      <c r="H209" s="896">
        <f>H185+H197</f>
        <v>1599.1936000000001</v>
      </c>
      <c r="L209" s="107"/>
      <c r="M209" s="1266"/>
      <c r="N209" s="1266"/>
      <c r="O209" s="1266"/>
      <c r="P209" s="1266"/>
      <c r="Q209" s="1303"/>
      <c r="R209" s="985"/>
      <c r="S209" s="1300"/>
      <c r="T209" s="1298"/>
      <c r="U209" s="409"/>
      <c r="V209" s="1297"/>
      <c r="W209" s="1303"/>
      <c r="X209" s="1303"/>
      <c r="Y209" s="1303"/>
      <c r="Z209" s="107"/>
      <c r="AA209" s="157"/>
      <c r="AB209" s="157"/>
      <c r="AC209" s="157"/>
      <c r="AD209" s="157"/>
      <c r="AE209" s="322"/>
      <c r="AF209" s="92"/>
      <c r="AG209" s="92"/>
      <c r="AH209" s="92"/>
      <c r="AI209" s="92"/>
      <c r="AJ209" s="461"/>
      <c r="AK209" s="92"/>
      <c r="AL209" s="92"/>
      <c r="AM209" s="92"/>
      <c r="AN209" s="92"/>
      <c r="AO209" s="92"/>
      <c r="AP209" s="92"/>
      <c r="AQ209" s="92"/>
      <c r="AR209" s="429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</row>
    <row r="210" spans="2:59">
      <c r="B210" s="341"/>
      <c r="C210" s="552" t="s">
        <v>10</v>
      </c>
      <c r="D210" s="780">
        <v>0.6</v>
      </c>
      <c r="E210" s="880">
        <f>E636</f>
        <v>54</v>
      </c>
      <c r="F210" s="881">
        <f>F636</f>
        <v>55.2</v>
      </c>
      <c r="G210" s="881">
        <f>G636</f>
        <v>229.8</v>
      </c>
      <c r="H210" s="882">
        <f>H636</f>
        <v>1632</v>
      </c>
      <c r="I210" s="107"/>
      <c r="J210" s="107"/>
      <c r="K210" s="6"/>
      <c r="L210" s="1303"/>
      <c r="M210" s="107"/>
      <c r="N210" s="1303"/>
      <c r="O210" s="107"/>
      <c r="P210" s="107"/>
      <c r="Q210" s="1303"/>
      <c r="R210" s="1303"/>
      <c r="S210" s="1304"/>
      <c r="T210" s="1303"/>
      <c r="U210" s="1300"/>
      <c r="V210" s="1298"/>
      <c r="W210" s="1303"/>
      <c r="X210" s="1303"/>
      <c r="Y210" s="1303"/>
      <c r="Z210" s="107"/>
      <c r="AA210" s="102"/>
      <c r="AB210" s="102"/>
      <c r="AC210" s="102"/>
      <c r="AD210" s="102"/>
      <c r="AE210" s="157"/>
      <c r="AF210" s="102"/>
      <c r="AG210" s="101"/>
      <c r="AH210" s="88"/>
      <c r="AI210" s="87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92"/>
      <c r="BD210" s="92"/>
      <c r="BE210" s="92"/>
      <c r="BF210" s="92"/>
      <c r="BG210" s="92"/>
    </row>
    <row r="211" spans="2:59" ht="11.25" customHeight="1" thickBot="1">
      <c r="B211" s="204"/>
      <c r="C211" s="568" t="s">
        <v>109</v>
      </c>
      <c r="D211" s="782"/>
      <c r="E211" s="845">
        <f>(E209*100/E622)-60</f>
        <v>11.415666666666681</v>
      </c>
      <c r="F211" s="849">
        <f>(F209*100/F622)-60</f>
        <v>-7.039336956521737</v>
      </c>
      <c r="G211" s="849">
        <f>(G209*100/G622)-60</f>
        <v>-1.4229556135770309</v>
      </c>
      <c r="H211" s="897">
        <f>(H209*100/H622)-60</f>
        <v>-1.206117647058818</v>
      </c>
      <c r="I211" s="189"/>
      <c r="J211" s="320"/>
      <c r="K211" s="142"/>
      <c r="L211" s="107"/>
      <c r="M211" s="1098"/>
      <c r="N211" s="1303"/>
      <c r="O211" s="107"/>
      <c r="P211" s="107"/>
      <c r="Q211" s="1303"/>
      <c r="R211" s="726"/>
      <c r="S211" s="1304"/>
      <c r="T211" s="1057"/>
      <c r="U211" s="1304"/>
      <c r="V211" s="1303"/>
      <c r="W211" s="1303"/>
      <c r="X211" s="1303"/>
      <c r="Y211" s="1303"/>
      <c r="Z211" s="107"/>
      <c r="AA211" s="102"/>
      <c r="AB211" s="102"/>
      <c r="AC211" s="102"/>
      <c r="AD211" s="102"/>
      <c r="AE211" s="157"/>
      <c r="AF211" s="101"/>
      <c r="AG211" s="141"/>
      <c r="AH211" s="113"/>
      <c r="AI211" s="16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92"/>
      <c r="BD211" s="92"/>
      <c r="BE211" s="92"/>
      <c r="BF211" s="92"/>
      <c r="BG211" s="92"/>
    </row>
    <row r="212" spans="2:59" ht="15" thickBot="1">
      <c r="D212" s="493"/>
      <c r="E212" s="892"/>
      <c r="F212" s="892"/>
      <c r="G212" s="892"/>
      <c r="H212" s="892"/>
      <c r="I212" s="661"/>
      <c r="J212" s="107"/>
      <c r="K212" s="142"/>
      <c r="L212" s="107"/>
      <c r="M212" s="1142"/>
      <c r="N212" s="1303"/>
      <c r="O212" s="107"/>
      <c r="P212" s="107"/>
      <c r="Q212" s="1303"/>
      <c r="R212" s="1303"/>
      <c r="S212" s="1303"/>
      <c r="T212" s="1303"/>
      <c r="U212" s="1304"/>
      <c r="V212" s="1303"/>
      <c r="W212" s="1303"/>
      <c r="X212" s="1303"/>
      <c r="Y212" s="1303"/>
      <c r="Z212" s="107"/>
      <c r="AA212" s="102"/>
      <c r="AB212" s="102"/>
      <c r="AC212" s="102"/>
      <c r="AD212" s="102"/>
      <c r="AE212" s="157"/>
      <c r="AF212" s="101"/>
      <c r="AG212" s="92"/>
      <c r="AH212" s="155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92"/>
      <c r="BD212" s="92"/>
      <c r="BE212" s="92"/>
      <c r="BF212" s="92"/>
      <c r="BG212" s="92"/>
    </row>
    <row r="213" spans="2:59">
      <c r="B213" s="538"/>
      <c r="C213" s="40" t="s">
        <v>89</v>
      </c>
      <c r="D213" s="893"/>
      <c r="E213" s="894">
        <f>E197+E205</f>
        <v>47.356700000000004</v>
      </c>
      <c r="F213" s="895">
        <f>F197+F205</f>
        <v>37.606999999999999</v>
      </c>
      <c r="G213" s="895">
        <f>G197+G205</f>
        <v>164.90110000000001</v>
      </c>
      <c r="H213" s="896">
        <f>H197+H205</f>
        <v>1190.9110000000001</v>
      </c>
      <c r="I213" s="107"/>
      <c r="J213" s="107"/>
      <c r="K213" s="142"/>
      <c r="L213" s="107"/>
      <c r="M213" s="1142"/>
      <c r="N213" s="1303"/>
      <c r="O213" s="107"/>
      <c r="P213" s="107"/>
      <c r="Q213" s="1303"/>
      <c r="R213" s="1303"/>
      <c r="S213" s="1303"/>
      <c r="T213" s="1303"/>
      <c r="U213" s="1304"/>
      <c r="V213" s="1303"/>
      <c r="W213" s="1303"/>
      <c r="X213" s="1303"/>
      <c r="Y213" s="1303"/>
      <c r="Z213" s="107"/>
      <c r="AA213" s="102"/>
      <c r="AB213" s="102"/>
      <c r="AC213" s="201"/>
      <c r="AD213" s="102"/>
      <c r="AE213" s="157"/>
      <c r="AF213" s="101"/>
      <c r="AG213" s="105"/>
      <c r="AH213" s="88"/>
      <c r="AI213" s="85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2"/>
      <c r="BC213" s="92"/>
      <c r="BD213" s="92"/>
      <c r="BE213" s="92"/>
      <c r="BF213" s="92"/>
      <c r="BG213" s="92"/>
    </row>
    <row r="214" spans="2:59" ht="15.75" customHeight="1">
      <c r="B214" s="341"/>
      <c r="C214" s="552" t="s">
        <v>10</v>
      </c>
      <c r="D214" s="780">
        <v>0.45</v>
      </c>
      <c r="E214" s="880">
        <f>E640</f>
        <v>40.5</v>
      </c>
      <c r="F214" s="881">
        <f>F640</f>
        <v>41.4</v>
      </c>
      <c r="G214" s="881">
        <f>G640</f>
        <v>172.35</v>
      </c>
      <c r="H214" s="882">
        <f>H640</f>
        <v>1224</v>
      </c>
      <c r="I214" s="107"/>
      <c r="J214" s="107"/>
      <c r="K214" s="142"/>
      <c r="L214" s="107"/>
      <c r="M214" s="1304"/>
      <c r="N214" s="727"/>
      <c r="O214" s="107"/>
      <c r="P214" s="107"/>
      <c r="Q214" s="1303"/>
      <c r="R214" s="1303"/>
      <c r="S214" s="1303"/>
      <c r="T214" s="1303"/>
      <c r="U214" s="1304"/>
      <c r="V214" s="1303"/>
      <c r="W214" s="1303"/>
      <c r="X214" s="1303"/>
      <c r="Y214" s="1303"/>
      <c r="Z214" s="107"/>
      <c r="AA214" s="1302"/>
      <c r="AB214" s="194"/>
      <c r="AC214" s="182"/>
      <c r="AD214" s="91"/>
      <c r="AE214" s="83"/>
      <c r="AF214" s="101"/>
      <c r="AG214" s="101"/>
      <c r="AH214" s="88"/>
      <c r="AI214" s="85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2"/>
      <c r="BE214" s="92"/>
      <c r="BF214" s="92"/>
      <c r="BG214" s="92"/>
    </row>
    <row r="215" spans="2:59" ht="14.25" customHeight="1" thickBot="1">
      <c r="B215" s="204"/>
      <c r="C215" s="568" t="s">
        <v>109</v>
      </c>
      <c r="D215" s="782"/>
      <c r="E215" s="845">
        <f>(E213*100/E622)-45</f>
        <v>7.6185555555555595</v>
      </c>
      <c r="F215" s="849">
        <f>(F213*100/F622)-45</f>
        <v>-4.1228260869565219</v>
      </c>
      <c r="G215" s="849">
        <f>(G213*100/G622)-45</f>
        <v>-1.9448825065274136</v>
      </c>
      <c r="H215" s="897">
        <f>(H213*100/H622)-45</f>
        <v>-1.2165073529411714</v>
      </c>
      <c r="I215" s="107"/>
      <c r="J215" s="107"/>
      <c r="K215" s="142"/>
      <c r="L215" s="107"/>
      <c r="M215" s="1308"/>
      <c r="N215" s="142"/>
      <c r="O215" s="107"/>
      <c r="P215" s="107"/>
      <c r="Q215" s="1303"/>
      <c r="R215" s="1303"/>
      <c r="S215" s="1303"/>
      <c r="T215" s="1303"/>
      <c r="U215" s="1304"/>
      <c r="V215" s="1303"/>
      <c r="W215" s="1303"/>
      <c r="X215" s="1303"/>
      <c r="Y215" s="1303"/>
      <c r="Z215" s="107"/>
      <c r="AA215" s="107"/>
      <c r="AB215" s="107"/>
      <c r="AC215" s="107"/>
      <c r="AD215" s="107"/>
      <c r="AE215" s="92"/>
      <c r="AF215" s="105"/>
      <c r="AG215" s="101"/>
      <c r="AH215" s="112"/>
      <c r="AI215" s="295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92"/>
      <c r="BD215" s="92"/>
      <c r="BE215" s="92"/>
      <c r="BF215" s="92"/>
      <c r="BG215" s="92"/>
    </row>
    <row r="216" spans="2:59" ht="15" thickBot="1">
      <c r="D216" s="493"/>
      <c r="E216" s="892"/>
      <c r="F216" s="892"/>
      <c r="G216" s="892"/>
      <c r="H216" s="892"/>
      <c r="I216" s="189"/>
      <c r="J216" s="31"/>
      <c r="K216" s="4"/>
      <c r="L216" s="1305"/>
      <c r="M216" s="1300"/>
      <c r="N216" s="1297"/>
      <c r="O216" s="107"/>
      <c r="P216" s="107"/>
      <c r="Q216" s="1303"/>
      <c r="R216" s="1303"/>
      <c r="S216" s="1303"/>
      <c r="T216" s="726"/>
      <c r="U216" s="1304"/>
      <c r="V216" s="727"/>
      <c r="W216" s="1303"/>
      <c r="X216" s="1303"/>
      <c r="Y216" s="1303"/>
      <c r="Z216" s="107"/>
      <c r="AA216" s="102"/>
      <c r="AB216" s="201"/>
      <c r="AC216" s="102"/>
      <c r="AD216" s="102"/>
      <c r="AE216" s="157"/>
      <c r="AF216" s="92"/>
      <c r="AG216" s="319"/>
      <c r="AH216" s="112"/>
      <c r="AI216" s="320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  <c r="AV216" s="92"/>
      <c r="AW216" s="92"/>
      <c r="AX216" s="92"/>
      <c r="AY216" s="92"/>
      <c r="AZ216" s="92"/>
      <c r="BA216" s="92"/>
      <c r="BB216" s="92"/>
      <c r="BC216" s="92"/>
      <c r="BD216" s="92"/>
      <c r="BE216" s="92"/>
      <c r="BF216" s="92"/>
      <c r="BG216" s="92"/>
    </row>
    <row r="217" spans="2:59" ht="12.75" customHeight="1">
      <c r="B217" s="538"/>
      <c r="C217" s="40" t="s">
        <v>77</v>
      </c>
      <c r="D217" s="893"/>
      <c r="E217" s="846">
        <f>E185+E197+E205</f>
        <v>75.354100000000003</v>
      </c>
      <c r="F217" s="848">
        <f>F185+F197+F205</f>
        <v>58.313810000000004</v>
      </c>
      <c r="G217" s="848">
        <f>G185+G197+G205</f>
        <v>254.44288</v>
      </c>
      <c r="H217" s="928">
        <f>H185+H197+H205</f>
        <v>1850.9946</v>
      </c>
      <c r="I217" s="661"/>
      <c r="J217" s="5"/>
      <c r="K217" s="4"/>
      <c r="L217" s="1303"/>
      <c r="M217" s="1300"/>
      <c r="N217" s="1303"/>
      <c r="O217" s="107"/>
      <c r="P217" s="107"/>
      <c r="Q217" s="1303"/>
      <c r="R217" s="1303"/>
      <c r="S217" s="1303"/>
      <c r="T217" s="1303"/>
      <c r="U217" s="1303"/>
      <c r="V217" s="1303"/>
      <c r="W217" s="1303"/>
      <c r="X217" s="1303"/>
      <c r="Y217" s="1303"/>
      <c r="Z217" s="107"/>
      <c r="AA217" s="102"/>
      <c r="AB217" s="201"/>
      <c r="AC217" s="102"/>
      <c r="AD217" s="102"/>
      <c r="AE217" s="110"/>
      <c r="AF217" s="92"/>
      <c r="AG217" s="319"/>
      <c r="AH217" s="112"/>
      <c r="AI217" s="320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</row>
    <row r="218" spans="2:59" ht="15.75" customHeight="1">
      <c r="B218" s="341"/>
      <c r="C218" s="552" t="s">
        <v>10</v>
      </c>
      <c r="D218" s="780">
        <v>0.7</v>
      </c>
      <c r="E218" s="880">
        <f>E644</f>
        <v>63</v>
      </c>
      <c r="F218" s="881">
        <f>F644</f>
        <v>64.400000000000006</v>
      </c>
      <c r="G218" s="881">
        <f>G644</f>
        <v>268.10000000000002</v>
      </c>
      <c r="H218" s="882">
        <f>H644</f>
        <v>1904</v>
      </c>
      <c r="I218" s="107"/>
      <c r="J218" s="5"/>
      <c r="K218" s="4"/>
      <c r="L218" s="107"/>
      <c r="M218" s="191"/>
      <c r="N218" s="1297"/>
      <c r="O218" s="107"/>
      <c r="P218" s="107"/>
      <c r="Q218" s="1303"/>
      <c r="R218" s="1303"/>
      <c r="S218" s="1303"/>
      <c r="T218" s="1303"/>
      <c r="U218" s="1303"/>
      <c r="V218" s="1303"/>
      <c r="W218" s="1303"/>
      <c r="X218" s="1303"/>
      <c r="Y218" s="1303"/>
      <c r="Z218" s="107"/>
      <c r="AA218" s="157"/>
      <c r="AB218" s="134"/>
      <c r="AC218" s="157"/>
      <c r="AD218" s="445"/>
      <c r="AE218" s="157"/>
      <c r="AF218" s="92"/>
      <c r="AG218" s="133"/>
      <c r="AH218" s="88"/>
      <c r="AI218" s="85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  <c r="AV218" s="92"/>
      <c r="AW218" s="92"/>
      <c r="AX218" s="92"/>
      <c r="AY218" s="92"/>
      <c r="AZ218" s="92"/>
      <c r="BA218" s="92"/>
      <c r="BB218" s="92"/>
      <c r="BC218" s="92"/>
      <c r="BD218" s="92"/>
      <c r="BE218" s="92"/>
      <c r="BF218" s="92"/>
      <c r="BG218" s="92"/>
    </row>
    <row r="219" spans="2:59" ht="12.75" customHeight="1" thickBot="1">
      <c r="B219" s="204"/>
      <c r="C219" s="568" t="s">
        <v>109</v>
      </c>
      <c r="D219" s="782"/>
      <c r="E219" s="845">
        <f>(E217*100/E622)-70</f>
        <v>13.72677777777777</v>
      </c>
      <c r="F219" s="849">
        <f>(F217*100/F622)-70</f>
        <v>-6.6154239130434718</v>
      </c>
      <c r="G219" s="849">
        <f>(G217*100/G622)-70</f>
        <v>-3.5658276762402039</v>
      </c>
      <c r="H219" s="897">
        <f>(H217*100/H622)-70</f>
        <v>-1.9487279411764717</v>
      </c>
      <c r="I219" s="107"/>
      <c r="J219" s="5"/>
      <c r="K219" s="4"/>
      <c r="L219" s="107"/>
      <c r="M219" s="191"/>
      <c r="N219" s="1006"/>
      <c r="O219" s="107"/>
      <c r="P219" s="107"/>
      <c r="Q219" s="1303"/>
      <c r="R219" s="1303"/>
      <c r="S219" s="1303"/>
      <c r="T219" s="1303"/>
      <c r="U219" s="1303"/>
      <c r="V219" s="1303"/>
      <c r="W219" s="1303"/>
      <c r="X219" s="1303"/>
      <c r="Y219" s="1303"/>
      <c r="Z219" s="107"/>
      <c r="AA219" s="157"/>
      <c r="AB219" s="157"/>
      <c r="AC219" s="157"/>
      <c r="AD219" s="157"/>
      <c r="AE219" s="157"/>
      <c r="AF219" s="92"/>
      <c r="AG219" s="92"/>
      <c r="AH219" s="100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  <c r="AV219" s="92"/>
      <c r="AW219" s="92"/>
      <c r="AX219" s="92"/>
      <c r="AY219" s="92"/>
      <c r="AZ219" s="92"/>
      <c r="BA219" s="92"/>
      <c r="BB219" s="92"/>
      <c r="BC219" s="92"/>
      <c r="BD219" s="92"/>
      <c r="BE219" s="92"/>
      <c r="BF219" s="92"/>
      <c r="BG219" s="92"/>
    </row>
    <row r="220" spans="2:59" ht="15.75" customHeight="1">
      <c r="B220" s="86"/>
      <c r="I220" s="107"/>
      <c r="J220" s="5"/>
      <c r="K220" s="4"/>
      <c r="L220" s="107"/>
      <c r="M220" s="1300"/>
      <c r="N220" s="1298"/>
      <c r="O220" s="107"/>
      <c r="P220" s="107"/>
      <c r="Q220" s="1303"/>
      <c r="R220" s="1303"/>
      <c r="S220" s="1303"/>
      <c r="T220" s="1303"/>
      <c r="U220" s="1303"/>
      <c r="V220" s="1303"/>
      <c r="W220" s="1303"/>
      <c r="X220" s="1303"/>
      <c r="Y220" s="1303"/>
      <c r="Z220" s="107"/>
      <c r="AA220" s="102"/>
      <c r="AB220" s="102"/>
      <c r="AC220" s="102"/>
      <c r="AD220" s="102"/>
      <c r="AE220" s="157"/>
      <c r="AF220" s="92"/>
      <c r="AG220" s="111"/>
      <c r="AH220" s="155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  <c r="AV220" s="92"/>
      <c r="AW220" s="92"/>
      <c r="AX220" s="92"/>
      <c r="AY220" s="92"/>
      <c r="AZ220" s="92"/>
      <c r="BA220" s="92"/>
      <c r="BB220" s="92"/>
      <c r="BC220" s="92"/>
      <c r="BD220" s="92"/>
      <c r="BE220" s="92"/>
      <c r="BF220" s="92"/>
      <c r="BG220" s="92"/>
    </row>
    <row r="221" spans="2:59" ht="14.25" customHeight="1">
      <c r="B221" s="584"/>
      <c r="C221" s="67"/>
      <c r="I221" s="189"/>
      <c r="J221" s="31"/>
      <c r="K221" s="4"/>
      <c r="L221" s="107"/>
      <c r="M221" s="1304"/>
      <c r="N221" s="1303"/>
      <c r="O221" s="107"/>
      <c r="P221" s="107"/>
      <c r="Q221" s="1303"/>
      <c r="R221" s="1303"/>
      <c r="S221" s="1303"/>
      <c r="T221" s="1303"/>
      <c r="U221" s="1303"/>
      <c r="V221" s="1303"/>
      <c r="W221" s="1303"/>
      <c r="X221" s="1303"/>
      <c r="Y221" s="1303"/>
      <c r="Z221" s="107"/>
      <c r="AA221" s="102"/>
      <c r="AB221" s="102"/>
      <c r="AC221" s="102"/>
      <c r="AD221" s="102"/>
      <c r="AE221" s="157"/>
      <c r="AF221" s="92"/>
      <c r="AG221" s="110"/>
      <c r="AH221" s="99"/>
      <c r="AI221" s="295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  <c r="AV221" s="92"/>
      <c r="AW221" s="92"/>
      <c r="AX221" s="92"/>
      <c r="AY221" s="92"/>
      <c r="AZ221" s="92"/>
      <c r="BA221" s="92"/>
      <c r="BB221" s="92"/>
      <c r="BC221" s="92"/>
      <c r="BD221" s="92"/>
      <c r="BE221" s="92"/>
      <c r="BF221" s="92"/>
      <c r="BG221" s="92"/>
    </row>
    <row r="222" spans="2:59" ht="12.75" customHeight="1">
      <c r="B222" s="1"/>
      <c r="C222" s="67"/>
      <c r="I222" s="661"/>
      <c r="J222" s="5"/>
      <c r="K222" s="4"/>
      <c r="L222" s="107"/>
      <c r="M222" s="107"/>
      <c r="N222" s="107"/>
      <c r="O222" s="107"/>
      <c r="P222" s="107"/>
      <c r="Q222" s="1303"/>
      <c r="R222" s="1303"/>
      <c r="S222" s="1303"/>
      <c r="T222" s="1303"/>
      <c r="U222" s="1303"/>
      <c r="V222" s="1303"/>
      <c r="W222" s="1303"/>
      <c r="X222" s="1303"/>
      <c r="Y222" s="1303"/>
      <c r="Z222" s="107"/>
      <c r="AA222" s="102"/>
      <c r="AB222" s="102"/>
      <c r="AC222" s="102"/>
      <c r="AD222" s="102"/>
      <c r="AE222" s="157"/>
      <c r="AF222" s="92"/>
      <c r="AG222" s="101"/>
      <c r="AH222" s="88"/>
      <c r="AI222" s="87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  <c r="AV222" s="92"/>
      <c r="AW222" s="92"/>
      <c r="AX222" s="92"/>
      <c r="AY222" s="92"/>
      <c r="AZ222" s="92"/>
      <c r="BA222" s="92"/>
      <c r="BB222" s="92"/>
      <c r="BC222" s="92"/>
      <c r="BD222" s="92"/>
      <c r="BE222" s="92"/>
      <c r="BF222" s="92"/>
      <c r="BG222" s="92"/>
    </row>
    <row r="223" spans="2:59" ht="16.5" customHeight="1">
      <c r="B223" s="1272"/>
      <c r="C223" s="1"/>
      <c r="I223" s="107"/>
      <c r="J223" s="5"/>
      <c r="K223" s="4"/>
      <c r="L223" s="107"/>
      <c r="M223" s="107"/>
      <c r="N223" s="107"/>
      <c r="O223" s="107"/>
      <c r="P223" s="107"/>
      <c r="Q223" s="1303"/>
      <c r="R223" s="1303"/>
      <c r="S223" s="1303"/>
      <c r="T223" s="1303"/>
      <c r="U223" s="1303"/>
      <c r="V223" s="1303"/>
      <c r="W223" s="1303"/>
      <c r="X223" s="1303"/>
      <c r="Y223" s="1303"/>
      <c r="Z223" s="107"/>
      <c r="AA223" s="1302"/>
      <c r="AB223" s="194"/>
      <c r="AC223" s="91"/>
      <c r="AD223" s="91"/>
      <c r="AE223" s="83"/>
      <c r="AF223" s="92"/>
      <c r="AG223" s="101"/>
      <c r="AH223" s="88"/>
      <c r="AI223" s="85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2"/>
      <c r="BE223" s="92"/>
      <c r="BF223" s="92"/>
      <c r="BG223" s="92"/>
    </row>
    <row r="224" spans="2:59" ht="15.75" customHeight="1">
      <c r="D224" s="493"/>
      <c r="E224" s="1068"/>
      <c r="F224" s="1068"/>
      <c r="G224" s="1068"/>
      <c r="H224" s="1068"/>
      <c r="I224" s="493"/>
      <c r="K224" s="6"/>
      <c r="L224" s="107"/>
      <c r="M224" s="107"/>
      <c r="N224" s="107"/>
      <c r="O224" s="107"/>
      <c r="P224" s="107"/>
      <c r="Q224" s="1303"/>
      <c r="R224" s="1303"/>
      <c r="S224" s="1303"/>
      <c r="T224" s="1303"/>
      <c r="U224" s="1303"/>
      <c r="V224" s="1303"/>
      <c r="W224" s="1303"/>
      <c r="X224" s="1303"/>
      <c r="Y224" s="1303"/>
      <c r="Z224" s="107"/>
      <c r="AA224" s="460"/>
      <c r="AB224" s="313"/>
      <c r="AC224" s="313"/>
      <c r="AD224" s="314"/>
      <c r="AE224" s="314"/>
      <c r="AF224" s="92"/>
      <c r="AG224" s="103"/>
      <c r="AH224" s="88"/>
      <c r="AI224" s="14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  <c r="AV224" s="92"/>
      <c r="AW224" s="92"/>
      <c r="AX224" s="92"/>
      <c r="AY224" s="92"/>
      <c r="AZ224" s="92"/>
      <c r="BA224" s="92"/>
      <c r="BB224" s="92"/>
      <c r="BC224" s="92"/>
      <c r="BD224" s="92"/>
      <c r="BE224" s="92"/>
      <c r="BF224" s="92"/>
      <c r="BG224" s="92"/>
    </row>
    <row r="225" spans="2:59" ht="14.25" customHeight="1">
      <c r="D225" s="900" t="str">
        <f>D58</f>
        <v xml:space="preserve">Россия Краснодарский край </v>
      </c>
      <c r="E225" s="493"/>
      <c r="F225" s="493"/>
      <c r="G225" s="493"/>
      <c r="H225" s="493"/>
      <c r="I225" s="493"/>
      <c r="K225" s="6"/>
      <c r="L225" s="107"/>
      <c r="M225" s="107"/>
      <c r="N225" s="107"/>
      <c r="O225" s="107"/>
      <c r="P225" s="107"/>
      <c r="Q225" s="1303"/>
      <c r="R225" s="1303"/>
      <c r="S225" s="1303"/>
      <c r="T225" s="1303"/>
      <c r="U225" s="1303"/>
      <c r="V225" s="1303"/>
      <c r="W225" s="1303"/>
      <c r="X225" s="1303"/>
      <c r="Y225" s="1303"/>
      <c r="Z225" s="107"/>
      <c r="AA225" s="311"/>
      <c r="AB225" s="311"/>
      <c r="AC225" s="316"/>
      <c r="AD225" s="316"/>
      <c r="AE225" s="317"/>
      <c r="AF225" s="92"/>
      <c r="AG225" s="101"/>
      <c r="AH225" s="88"/>
      <c r="AI225" s="85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  <c r="AV225" s="92"/>
      <c r="AW225" s="92"/>
      <c r="AX225" s="92"/>
      <c r="AY225" s="92"/>
      <c r="AZ225" s="92"/>
      <c r="BA225" s="92"/>
      <c r="BB225" s="92"/>
      <c r="BC225" s="92"/>
      <c r="BD225" s="92"/>
      <c r="BE225" s="92"/>
      <c r="BF225" s="92"/>
      <c r="BG225" s="92"/>
    </row>
    <row r="226" spans="2:59" ht="15.75" customHeight="1">
      <c r="B226" s="25" t="str">
        <f>B59</f>
        <v xml:space="preserve">     10 - ТИДНЕВНОЕ  МЕНЮ  ПРИГОТОВЛЯЕМЫХ  БЛЮД ШКОЛЬНЫХ    З А В Т Р А К О В - О Б Е Д О В - П О Л Д Н И К О В</v>
      </c>
      <c r="D226" s="79"/>
      <c r="E226" s="79"/>
      <c r="F226" s="493"/>
      <c r="G226" s="493"/>
      <c r="H226" s="493"/>
      <c r="I226" s="79"/>
      <c r="J226"/>
      <c r="K226" s="6"/>
      <c r="L226" s="107"/>
      <c r="M226" s="107"/>
      <c r="N226" s="107"/>
      <c r="O226" s="107"/>
      <c r="P226" s="107"/>
      <c r="Q226" s="1303"/>
      <c r="R226" s="1303"/>
      <c r="S226" s="1303"/>
      <c r="T226" s="1303"/>
      <c r="U226" s="1303"/>
      <c r="V226" s="1303"/>
      <c r="W226" s="1303"/>
      <c r="X226" s="1303"/>
      <c r="Y226" s="1303"/>
      <c r="Z226" s="107"/>
      <c r="AA226" s="320"/>
      <c r="AB226" s="320"/>
      <c r="AC226" s="320"/>
      <c r="AD226" s="320"/>
      <c r="AE226" s="320"/>
      <c r="AF226" s="92"/>
      <c r="AG226" s="101"/>
      <c r="AH226" s="88"/>
      <c r="AI226" s="85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  <c r="AV226" s="92"/>
      <c r="AW226" s="92"/>
      <c r="AX226" s="92"/>
      <c r="AY226" s="92"/>
      <c r="AZ226" s="92"/>
      <c r="BA226" s="92"/>
      <c r="BB226" s="92"/>
      <c r="BC226" s="92"/>
      <c r="BD226" s="92"/>
      <c r="BE226" s="92"/>
      <c r="BF226" s="92"/>
      <c r="BG226" s="92"/>
    </row>
    <row r="227" spans="2:59">
      <c r="C227" s="25" t="str">
        <f>C60</f>
        <v xml:space="preserve">                            ДЛЯ  УЧАЩИХСЯ  В ОБЩЕОБРАЗОВАТЕЛЬНОМ УЧРЕЖДЕНИЕ</v>
      </c>
      <c r="D227" s="493"/>
      <c r="E227" s="79"/>
      <c r="F227" s="79"/>
      <c r="G227" s="901"/>
      <c r="H227" s="901"/>
      <c r="I227" s="754"/>
      <c r="J227" s="26"/>
      <c r="K227" s="6"/>
      <c r="L227" s="508"/>
      <c r="M227" s="508"/>
      <c r="N227" s="508"/>
      <c r="O227" s="184"/>
      <c r="P227" s="107"/>
      <c r="Q227" s="1303"/>
      <c r="R227" s="1303"/>
      <c r="S227" s="1303"/>
      <c r="T227" s="1303"/>
      <c r="U227" s="1303"/>
      <c r="V227" s="1303"/>
      <c r="W227" s="1303"/>
      <c r="X227" s="1303"/>
      <c r="Y227" s="1303"/>
      <c r="Z227" s="107"/>
      <c r="AA227" s="107"/>
      <c r="AB227" s="107"/>
      <c r="AC227" s="107"/>
      <c r="AD227" s="107"/>
      <c r="AE227" s="92"/>
      <c r="AF227" s="92"/>
      <c r="AG227" s="101"/>
      <c r="AH227" s="88"/>
      <c r="AI227" s="85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  <c r="AV227" s="92"/>
      <c r="AW227" s="92"/>
      <c r="AX227" s="92"/>
      <c r="AY227" s="92"/>
      <c r="AZ227" s="92"/>
      <c r="BA227" s="92"/>
      <c r="BB227" s="92"/>
      <c r="BC227" s="92"/>
      <c r="BD227" s="92"/>
      <c r="BE227" s="92"/>
      <c r="BF227" s="92"/>
      <c r="BG227" s="92"/>
    </row>
    <row r="228" spans="2:59" ht="18" customHeight="1">
      <c r="B228" s="541" t="str">
        <f>B61</f>
        <v xml:space="preserve">   Возрастная категория:   с   12  лет  и старше                 Сезон:    ЗИМА  -  ВЕСНА  2025 -____г.г.</v>
      </c>
      <c r="C228" s="26"/>
      <c r="D228" s="79"/>
      <c r="E228" s="902"/>
      <c r="F228" s="79"/>
      <c r="G228" s="2"/>
      <c r="H228" s="754"/>
      <c r="I228" s="754"/>
      <c r="J228" s="33"/>
      <c r="K228" s="6"/>
      <c r="L228" s="134"/>
      <c r="M228" s="134"/>
      <c r="N228" s="134"/>
      <c r="O228" s="1440"/>
      <c r="P228" s="107"/>
      <c r="Q228" s="1303"/>
      <c r="R228" s="1303"/>
      <c r="S228" s="1303"/>
      <c r="T228" s="1303"/>
      <c r="U228" s="1303"/>
      <c r="V228" s="1303"/>
      <c r="W228" s="1303"/>
      <c r="X228" s="1303"/>
      <c r="Y228" s="1303"/>
      <c r="Z228" s="107"/>
      <c r="AA228" s="1303"/>
      <c r="AB228" s="92"/>
      <c r="AC228" s="92"/>
      <c r="AD228" s="92"/>
      <c r="AE228" s="92"/>
      <c r="AF228" s="92"/>
      <c r="AG228" s="92"/>
      <c r="AH228" s="100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2"/>
      <c r="BC228" s="92"/>
      <c r="BD228" s="92"/>
      <c r="BE228" s="92"/>
      <c r="BF228" s="92"/>
      <c r="BG228" s="92"/>
    </row>
    <row r="229" spans="2:59" ht="21.6" thickBot="1">
      <c r="D229" s="903" t="s">
        <v>0</v>
      </c>
      <c r="E229" s="493"/>
      <c r="F229" s="493"/>
      <c r="G229" s="493"/>
      <c r="H229" s="493"/>
      <c r="I229" s="493"/>
      <c r="K229" s="6"/>
      <c r="L229" s="107"/>
      <c r="M229" s="107"/>
      <c r="N229" s="107"/>
      <c r="O229" s="107"/>
      <c r="P229" s="107"/>
      <c r="Q229" s="1303"/>
      <c r="R229" s="1303"/>
      <c r="S229" s="1303"/>
      <c r="T229" s="1303"/>
      <c r="U229" s="1303"/>
      <c r="V229" s="1303"/>
      <c r="W229" s="1303"/>
      <c r="X229" s="1303"/>
      <c r="Y229" s="1303"/>
      <c r="Z229" s="107"/>
      <c r="AA229" s="1303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  <c r="AV229" s="92"/>
      <c r="AW229" s="92"/>
      <c r="AX229" s="92"/>
      <c r="AY229" s="92"/>
      <c r="AZ229" s="92"/>
      <c r="BA229" s="92"/>
      <c r="BB229" s="92"/>
      <c r="BC229" s="92"/>
      <c r="BD229" s="92"/>
      <c r="BE229" s="92"/>
      <c r="BF229" s="92"/>
      <c r="BG229" s="92"/>
    </row>
    <row r="230" spans="2:59" ht="15" thickBot="1">
      <c r="B230" s="343" t="s">
        <v>39</v>
      </c>
      <c r="C230" s="76"/>
      <c r="D230" s="904" t="s">
        <v>40</v>
      </c>
      <c r="E230" s="905" t="s">
        <v>41</v>
      </c>
      <c r="F230" s="905"/>
      <c r="G230" s="905"/>
      <c r="H230" s="906" t="s">
        <v>42</v>
      </c>
      <c r="I230" s="907" t="s">
        <v>43</v>
      </c>
      <c r="J230" s="347" t="s">
        <v>44</v>
      </c>
      <c r="K230" s="6"/>
      <c r="L230" s="107"/>
      <c r="M230" s="295"/>
      <c r="N230" s="296"/>
      <c r="O230" s="296"/>
      <c r="P230" s="296"/>
      <c r="Q230" s="158"/>
      <c r="R230" s="468"/>
      <c r="S230" s="546"/>
      <c r="T230" s="1303"/>
      <c r="U230" s="1303"/>
      <c r="V230" s="1303"/>
      <c r="W230" s="1303"/>
      <c r="X230" s="1303"/>
      <c r="Y230" s="1303"/>
      <c r="Z230" s="107"/>
      <c r="AA230" s="107"/>
      <c r="AB230" s="107"/>
      <c r="AC230" s="107"/>
      <c r="AD230" s="107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  <c r="AV230" s="92"/>
      <c r="AW230" s="92"/>
      <c r="AX230" s="92"/>
      <c r="AY230" s="92"/>
      <c r="AZ230" s="92"/>
      <c r="BA230" s="92"/>
      <c r="BB230" s="92"/>
      <c r="BC230" s="92"/>
      <c r="BD230" s="92"/>
      <c r="BE230" s="92"/>
      <c r="BF230" s="92"/>
      <c r="BG230" s="92"/>
    </row>
    <row r="231" spans="2:59" ht="11.25" customHeight="1">
      <c r="B231" s="348" t="s">
        <v>45</v>
      </c>
      <c r="C231" s="349" t="s">
        <v>46</v>
      </c>
      <c r="D231" s="908" t="s">
        <v>47</v>
      </c>
      <c r="E231" s="909" t="s">
        <v>48</v>
      </c>
      <c r="F231" s="909" t="s">
        <v>19</v>
      </c>
      <c r="G231" s="909" t="s">
        <v>20</v>
      </c>
      <c r="H231" s="910" t="s">
        <v>49</v>
      </c>
      <c r="I231" s="911" t="s">
        <v>50</v>
      </c>
      <c r="J231" s="354" t="s">
        <v>96</v>
      </c>
      <c r="K231" s="6"/>
      <c r="L231" s="107"/>
      <c r="M231" s="142"/>
      <c r="N231" s="162"/>
      <c r="O231" s="107"/>
      <c r="P231" s="107"/>
      <c r="Q231" s="1303"/>
      <c r="R231" s="1303"/>
      <c r="S231" s="1303"/>
      <c r="T231" s="1303"/>
      <c r="U231" s="1303"/>
      <c r="V231" s="1303"/>
      <c r="W231" s="1303"/>
      <c r="X231" s="1303"/>
      <c r="Y231" s="1303"/>
      <c r="Z231" s="107"/>
      <c r="AA231" s="112"/>
      <c r="AB231" s="92"/>
      <c r="AC231" s="92"/>
      <c r="AD231" s="455"/>
      <c r="AE231" s="105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  <c r="AV231" s="92"/>
      <c r="AW231" s="92"/>
      <c r="AX231" s="92"/>
      <c r="AY231" s="92"/>
      <c r="AZ231" s="92"/>
      <c r="BA231" s="92"/>
      <c r="BB231" s="92"/>
      <c r="BC231" s="92"/>
      <c r="BD231" s="92"/>
      <c r="BE231" s="92"/>
      <c r="BF231" s="92"/>
      <c r="BG231" s="92"/>
    </row>
    <row r="232" spans="2:59" ht="11.25" customHeight="1" thickBot="1">
      <c r="B232" s="355"/>
      <c r="C232" s="383"/>
      <c r="D232" s="912"/>
      <c r="E232" s="913" t="s">
        <v>5</v>
      </c>
      <c r="F232" s="913" t="s">
        <v>6</v>
      </c>
      <c r="G232" s="913" t="s">
        <v>7</v>
      </c>
      <c r="H232" s="914" t="s">
        <v>51</v>
      </c>
      <c r="I232" s="915" t="s">
        <v>52</v>
      </c>
      <c r="J232" s="360" t="s">
        <v>95</v>
      </c>
      <c r="K232" s="6"/>
      <c r="L232" s="107"/>
      <c r="M232" s="1308"/>
      <c r="N232" s="1303"/>
      <c r="O232" s="107"/>
      <c r="P232" s="107"/>
      <c r="Q232" s="1303"/>
      <c r="R232" s="1303"/>
      <c r="S232" s="1303"/>
      <c r="T232" s="1303"/>
      <c r="U232" s="1303"/>
      <c r="V232" s="1303"/>
      <c r="W232" s="1303"/>
      <c r="X232" s="1303"/>
      <c r="Y232" s="1303"/>
      <c r="Z232" s="107"/>
      <c r="AA232" s="107"/>
      <c r="AB232" s="107"/>
      <c r="AC232" s="107"/>
      <c r="AD232" s="107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  <c r="AV232" s="92"/>
      <c r="AW232" s="92"/>
      <c r="AX232" s="92"/>
      <c r="AY232" s="92"/>
      <c r="AZ232" s="92"/>
      <c r="BA232" s="92"/>
      <c r="BB232" s="92"/>
      <c r="BC232" s="92"/>
      <c r="BD232" s="92"/>
      <c r="BE232" s="92"/>
      <c r="BF232" s="92"/>
      <c r="BG232" s="92"/>
    </row>
    <row r="233" spans="2:59" ht="15.6">
      <c r="B233" s="76"/>
      <c r="C233" s="361" t="s">
        <v>33</v>
      </c>
      <c r="D233" s="916"/>
      <c r="E233" s="929"/>
      <c r="F233" s="930"/>
      <c r="G233" s="930"/>
      <c r="H233" s="924"/>
      <c r="I233" s="919"/>
      <c r="J233" s="366"/>
      <c r="K233" s="6"/>
      <c r="L233" s="107"/>
      <c r="M233" s="107"/>
      <c r="N233" s="107"/>
      <c r="O233" s="107"/>
      <c r="P233" s="107"/>
      <c r="Q233" s="1303"/>
      <c r="R233" s="582"/>
      <c r="S233" s="1303"/>
      <c r="T233" s="1304"/>
      <c r="U233" s="142"/>
      <c r="V233" s="162"/>
      <c r="W233" s="1303"/>
      <c r="X233" s="1303"/>
      <c r="Y233" s="1303"/>
      <c r="Z233" s="107"/>
      <c r="AA233" s="107"/>
      <c r="AB233" s="107"/>
      <c r="AC233" s="107"/>
      <c r="AD233" s="107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  <c r="AV233" s="92"/>
      <c r="AW233" s="92"/>
      <c r="AX233" s="92"/>
      <c r="AY233" s="92"/>
      <c r="AZ233" s="92"/>
      <c r="BA233" s="92"/>
      <c r="BB233" s="92"/>
      <c r="BC233" s="92"/>
      <c r="BD233" s="92"/>
      <c r="BE233" s="92"/>
      <c r="BF233" s="92"/>
      <c r="BG233" s="92"/>
    </row>
    <row r="234" spans="2:59">
      <c r="B234" s="367" t="s">
        <v>53</v>
      </c>
      <c r="C234" s="212" t="s">
        <v>252</v>
      </c>
      <c r="D234" s="1323">
        <v>100</v>
      </c>
      <c r="E234" s="1058">
        <v>1.1000000000000001</v>
      </c>
      <c r="F234" s="761">
        <v>6.1849999999999996</v>
      </c>
      <c r="G234" s="761">
        <v>5.1988000000000003</v>
      </c>
      <c r="H234" s="954">
        <v>80.86</v>
      </c>
      <c r="I234" s="887">
        <v>8</v>
      </c>
      <c r="J234" s="1008" t="s">
        <v>147</v>
      </c>
      <c r="K234" s="6"/>
      <c r="L234" s="1357"/>
      <c r="M234" s="315"/>
      <c r="N234" s="315"/>
      <c r="O234" s="315"/>
      <c r="P234" s="315"/>
      <c r="Q234" s="1303"/>
      <c r="R234" s="1303"/>
      <c r="S234" s="1308"/>
      <c r="T234" s="1303"/>
      <c r="U234" s="1308"/>
      <c r="V234" s="1303"/>
      <c r="W234" s="1303"/>
      <c r="X234" s="1303"/>
      <c r="Y234" s="1303"/>
      <c r="Z234" s="134"/>
      <c r="AA234" s="134"/>
      <c r="AB234" s="638"/>
      <c r="AC234" s="638"/>
      <c r="AD234" s="638"/>
      <c r="AE234" s="638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  <c r="AV234" s="92"/>
      <c r="AW234" s="92"/>
      <c r="AX234" s="92"/>
      <c r="AY234" s="92"/>
      <c r="AZ234" s="92"/>
      <c r="BA234" s="92"/>
      <c r="BB234" s="92"/>
      <c r="BC234" s="92"/>
      <c r="BD234" s="92"/>
      <c r="BE234" s="92"/>
      <c r="BF234" s="92"/>
      <c r="BG234" s="92"/>
    </row>
    <row r="235" spans="2:59" ht="12.75" customHeight="1">
      <c r="B235" s="73"/>
      <c r="C235" s="165" t="s">
        <v>275</v>
      </c>
      <c r="D235" s="1324">
        <v>100</v>
      </c>
      <c r="E235" s="858">
        <v>6.8</v>
      </c>
      <c r="F235" s="704">
        <v>5.6889000000000003</v>
      </c>
      <c r="G235" s="704">
        <v>9.0114000000000001</v>
      </c>
      <c r="H235" s="703">
        <v>114.446</v>
      </c>
      <c r="I235" s="887">
        <v>58</v>
      </c>
      <c r="J235" s="1017" t="s">
        <v>274</v>
      </c>
      <c r="K235" s="6"/>
      <c r="L235" s="134"/>
      <c r="M235" s="102"/>
      <c r="N235" s="102"/>
      <c r="O235" s="102"/>
      <c r="P235" s="1214"/>
      <c r="Q235" s="1303"/>
      <c r="R235" s="1305"/>
      <c r="S235" s="1300"/>
      <c r="T235" s="1297"/>
      <c r="U235" s="99"/>
      <c r="V235" s="1297"/>
      <c r="W235" s="1303"/>
      <c r="X235" s="1303"/>
      <c r="Y235" s="1303"/>
      <c r="Z235" s="296"/>
      <c r="AA235" s="158"/>
      <c r="AB235" s="986"/>
      <c r="AC235" s="986"/>
      <c r="AD235" s="986"/>
      <c r="AE235" s="986"/>
      <c r="AF235" s="92"/>
      <c r="AG235" s="92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  <c r="AU235" s="92"/>
      <c r="AV235" s="92"/>
      <c r="AW235" s="92"/>
      <c r="AX235" s="92"/>
      <c r="AY235" s="92"/>
      <c r="AZ235" s="92"/>
      <c r="BA235" s="92"/>
      <c r="BB235" s="92"/>
      <c r="BC235" s="92"/>
      <c r="BD235" s="92"/>
      <c r="BE235" s="92"/>
      <c r="BF235" s="92"/>
      <c r="BG235" s="92"/>
    </row>
    <row r="236" spans="2:59">
      <c r="B236" s="368" t="s">
        <v>54</v>
      </c>
      <c r="C236" s="212" t="s">
        <v>237</v>
      </c>
      <c r="D236" s="1321">
        <v>180</v>
      </c>
      <c r="E236" s="1027">
        <v>5.3353999999999999</v>
      </c>
      <c r="F236" s="632">
        <v>13.0459</v>
      </c>
      <c r="G236" s="1028">
        <v>28.376000000000001</v>
      </c>
      <c r="H236" s="690">
        <v>252.25899999999999</v>
      </c>
      <c r="I236" s="1105">
        <v>47</v>
      </c>
      <c r="J236" s="1008" t="s">
        <v>145</v>
      </c>
      <c r="K236" s="6"/>
      <c r="L236" s="237"/>
      <c r="M236" s="1308"/>
      <c r="N236" s="1308"/>
      <c r="O236" s="1308"/>
      <c r="P236" s="1308"/>
      <c r="Q236" s="1303"/>
      <c r="R236" s="1305"/>
      <c r="S236" s="1300"/>
      <c r="T236" s="1298"/>
      <c r="U236" s="1300"/>
      <c r="V236" s="1298"/>
      <c r="W236" s="1303"/>
      <c r="X236" s="1303"/>
      <c r="Y236" s="1303"/>
      <c r="Z236" s="107"/>
      <c r="AA236" s="107"/>
      <c r="AB236" s="107"/>
      <c r="AC236" s="107"/>
      <c r="AD236" s="107"/>
      <c r="AE236" s="92"/>
      <c r="AF236" s="92"/>
      <c r="AG236" s="92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  <c r="AV236" s="92"/>
      <c r="AW236" s="92"/>
      <c r="AX236" s="92"/>
      <c r="AY236" s="92"/>
      <c r="AZ236" s="92"/>
      <c r="BA236" s="92"/>
      <c r="BB236" s="92"/>
      <c r="BC236" s="92"/>
      <c r="BD236" s="92"/>
      <c r="BE236" s="92"/>
      <c r="BF236" s="92"/>
      <c r="BG236" s="92"/>
    </row>
    <row r="237" spans="2:59" ht="15.6">
      <c r="B237" s="369" t="s">
        <v>11</v>
      </c>
      <c r="C237" s="212" t="s">
        <v>192</v>
      </c>
      <c r="D237" s="1324">
        <v>200</v>
      </c>
      <c r="E237" s="659">
        <v>0.28999999999999998</v>
      </c>
      <c r="F237" s="290">
        <v>0.22</v>
      </c>
      <c r="G237" s="290">
        <v>9.2799999999999994</v>
      </c>
      <c r="H237" s="559">
        <v>39.15</v>
      </c>
      <c r="I237" s="697">
        <v>93</v>
      </c>
      <c r="J237" s="1014" t="s">
        <v>193</v>
      </c>
      <c r="K237" s="6"/>
      <c r="L237" s="1308"/>
      <c r="M237" s="1063"/>
      <c r="N237" s="1063"/>
      <c r="O237" s="1063"/>
      <c r="P237" s="1063"/>
      <c r="Q237" s="1303"/>
      <c r="R237" s="1305"/>
      <c r="S237" s="1300"/>
      <c r="T237" s="1298"/>
      <c r="U237" s="1300"/>
      <c r="V237" s="1297"/>
      <c r="W237" s="1303"/>
      <c r="X237" s="1303"/>
      <c r="Y237" s="1303"/>
      <c r="Z237" s="107"/>
      <c r="AA237" s="102"/>
      <c r="AB237" s="102"/>
      <c r="AC237" s="102"/>
      <c r="AD237" s="102"/>
      <c r="AE237" s="157"/>
      <c r="AF237" s="92"/>
      <c r="AG237" s="92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92"/>
      <c r="AV237" s="92"/>
      <c r="AW237" s="92"/>
      <c r="AX237" s="92"/>
      <c r="AY237" s="92"/>
      <c r="AZ237" s="92"/>
      <c r="BA237" s="92"/>
      <c r="BB237" s="92"/>
      <c r="BC237" s="92"/>
      <c r="BD237" s="92"/>
      <c r="BE237" s="92"/>
      <c r="BF237" s="92"/>
      <c r="BG237" s="92"/>
    </row>
    <row r="238" spans="2:59" ht="15.6">
      <c r="B238" s="369"/>
      <c r="C238" s="165" t="s">
        <v>9</v>
      </c>
      <c r="D238" s="1315">
        <v>40</v>
      </c>
      <c r="E238" s="659">
        <v>0.8024</v>
      </c>
      <c r="F238" s="290">
        <v>0.52</v>
      </c>
      <c r="G238" s="285">
        <v>20.68</v>
      </c>
      <c r="H238" s="708">
        <v>94.6096</v>
      </c>
      <c r="I238" s="870">
        <v>18</v>
      </c>
      <c r="J238" s="1023" t="s">
        <v>8</v>
      </c>
      <c r="K238" s="6"/>
      <c r="L238" s="107"/>
      <c r="M238" s="1303"/>
      <c r="N238" s="1303"/>
      <c r="O238" s="1303"/>
      <c r="P238" s="1303"/>
      <c r="Q238" s="1303"/>
      <c r="R238" s="1303"/>
      <c r="S238" s="197"/>
      <c r="T238" s="1303"/>
      <c r="U238" s="1300"/>
      <c r="V238" s="1298"/>
      <c r="W238" s="1303"/>
      <c r="X238" s="1303"/>
      <c r="Y238" s="1303"/>
      <c r="Z238" s="107"/>
      <c r="AA238" s="102"/>
      <c r="AB238" s="102"/>
      <c r="AC238" s="102"/>
      <c r="AD238" s="102"/>
      <c r="AE238" s="157"/>
      <c r="AF238" s="92"/>
      <c r="AG238" s="174"/>
      <c r="AH238" s="174"/>
      <c r="AI238" s="174"/>
      <c r="AJ238" s="164"/>
      <c r="AK238" s="428"/>
      <c r="AL238" s="174"/>
      <c r="AM238" s="164"/>
      <c r="AN238" s="164"/>
      <c r="AO238" s="174"/>
      <c r="AP238" s="429"/>
      <c r="AQ238" s="174"/>
      <c r="AR238" s="174"/>
      <c r="AS238" s="92"/>
      <c r="AT238" s="112"/>
      <c r="AU238" s="92"/>
      <c r="AV238" s="92"/>
      <c r="AW238" s="92"/>
      <c r="AX238" s="92"/>
      <c r="AY238" s="92"/>
      <c r="AZ238" s="92"/>
      <c r="BA238" s="92"/>
      <c r="BB238" s="92"/>
      <c r="BC238" s="92"/>
      <c r="BD238" s="92"/>
      <c r="BE238" s="92"/>
      <c r="BF238" s="92"/>
      <c r="BG238" s="92"/>
    </row>
    <row r="239" spans="2:59" ht="14.25" customHeight="1" thickBot="1">
      <c r="B239" s="553" t="s">
        <v>59</v>
      </c>
      <c r="C239" s="650" t="s">
        <v>103</v>
      </c>
      <c r="D239" s="306">
        <v>30</v>
      </c>
      <c r="E239" s="756">
        <v>1.4</v>
      </c>
      <c r="F239" s="699">
        <v>0.495</v>
      </c>
      <c r="G239" s="699">
        <v>13.031000000000001</v>
      </c>
      <c r="H239" s="1103">
        <v>62.174999999999997</v>
      </c>
      <c r="I239" s="870">
        <v>19</v>
      </c>
      <c r="J239" s="1015" t="s">
        <v>8</v>
      </c>
      <c r="K239" s="6"/>
      <c r="L239" s="1359"/>
      <c r="M239" s="315"/>
      <c r="N239" s="315"/>
      <c r="O239" s="315"/>
      <c r="P239" s="315"/>
      <c r="Q239" s="1303"/>
      <c r="R239" s="1305"/>
      <c r="S239" s="1300"/>
      <c r="T239" s="1297"/>
      <c r="U239" s="1300"/>
      <c r="V239" s="1298"/>
      <c r="W239" s="1303"/>
      <c r="X239" s="1303"/>
      <c r="Y239" s="1303"/>
      <c r="Z239" s="107"/>
      <c r="AA239" s="102"/>
      <c r="AB239" s="102"/>
      <c r="AC239" s="102"/>
      <c r="AD239" s="102"/>
      <c r="AE239" s="157"/>
      <c r="AF239" s="92"/>
      <c r="AG239" s="174"/>
      <c r="AH239" s="174"/>
      <c r="AI239" s="174"/>
      <c r="AJ239" s="174"/>
      <c r="AK239" s="174"/>
      <c r="AL239" s="174"/>
      <c r="AM239" s="174"/>
      <c r="AN239" s="174"/>
      <c r="AO239" s="174"/>
      <c r="AP239" s="174"/>
      <c r="AQ239" s="174"/>
      <c r="AR239" s="174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92"/>
      <c r="BD239" s="92"/>
      <c r="BE239" s="92"/>
      <c r="BF239" s="92"/>
      <c r="BG239" s="92"/>
    </row>
    <row r="240" spans="2:59" ht="15.6">
      <c r="B240" s="373" t="s">
        <v>66</v>
      </c>
      <c r="D240" s="192">
        <f>SUM(D234:D239)</f>
        <v>650</v>
      </c>
      <c r="E240" s="874">
        <f>SUM(E234:E239)</f>
        <v>15.7278</v>
      </c>
      <c r="F240" s="875">
        <f>SUM(F234:F239)</f>
        <v>26.154799999999998</v>
      </c>
      <c r="G240" s="876">
        <f>SUM(G234:G239)</f>
        <v>85.577200000000005</v>
      </c>
      <c r="H240" s="877">
        <f>SUM(H234:H239)</f>
        <v>643.49959999999987</v>
      </c>
      <c r="I240" s="1034"/>
      <c r="J240" s="769"/>
      <c r="K240" s="6"/>
      <c r="L240" s="134"/>
      <c r="M240" s="296"/>
      <c r="N240" s="102"/>
      <c r="O240" s="102"/>
      <c r="P240" s="1214"/>
      <c r="Q240" s="1303"/>
      <c r="R240" s="985"/>
      <c r="S240" s="1300"/>
      <c r="T240" s="1298"/>
      <c r="U240" s="1300"/>
      <c r="V240" s="1298"/>
      <c r="W240" s="1303"/>
      <c r="X240" s="1303"/>
      <c r="Y240" s="1303"/>
      <c r="Z240" s="107"/>
      <c r="AA240" s="102"/>
      <c r="AB240" s="102"/>
      <c r="AC240" s="201"/>
      <c r="AD240" s="102"/>
      <c r="AE240" s="157"/>
      <c r="AF240" s="92"/>
      <c r="AG240" s="92"/>
      <c r="AH240" s="92"/>
      <c r="AI240" s="92"/>
      <c r="AJ240" s="164"/>
      <c r="AK240" s="164"/>
      <c r="AL240" s="92"/>
      <c r="AM240" s="164"/>
      <c r="AN240" s="164"/>
      <c r="AO240" s="92"/>
      <c r="AP240" s="88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92"/>
      <c r="BD240" s="92"/>
      <c r="BE240" s="92"/>
      <c r="BF240" s="92"/>
      <c r="BG240" s="92"/>
    </row>
    <row r="241" spans="2:59" ht="15.6">
      <c r="B241" s="570"/>
      <c r="C241" s="571" t="s">
        <v>10</v>
      </c>
      <c r="D241" s="780">
        <v>0.25</v>
      </c>
      <c r="E241" s="880">
        <f>E624</f>
        <v>22.5</v>
      </c>
      <c r="F241" s="881">
        <f>F624</f>
        <v>23</v>
      </c>
      <c r="G241" s="881">
        <f>G624</f>
        <v>95.75</v>
      </c>
      <c r="H241" s="882">
        <f>H624</f>
        <v>680</v>
      </c>
      <c r="I241" s="883"/>
      <c r="J241" s="536"/>
      <c r="K241" s="6"/>
      <c r="L241" s="237"/>
      <c r="M241" s="1308"/>
      <c r="N241" s="1308"/>
      <c r="O241" s="1308"/>
      <c r="P241" s="1308"/>
      <c r="Q241" s="1303"/>
      <c r="R241" s="985"/>
      <c r="S241" s="1300"/>
      <c r="T241" s="1298"/>
      <c r="U241" s="1304"/>
      <c r="V241" s="1303"/>
      <c r="W241" s="1303"/>
      <c r="X241" s="1303"/>
      <c r="Y241" s="1303"/>
      <c r="Z241" s="107"/>
      <c r="AA241" s="1302"/>
      <c r="AB241" s="194"/>
      <c r="AC241" s="182"/>
      <c r="AD241" s="91"/>
      <c r="AE241" s="83"/>
      <c r="AF241" s="92"/>
      <c r="AG241" s="433"/>
      <c r="AH241" s="434"/>
      <c r="AI241" s="435"/>
      <c r="AJ241" s="436"/>
      <c r="AK241" s="437"/>
      <c r="AL241" s="437"/>
      <c r="AM241" s="437"/>
      <c r="AN241" s="437"/>
      <c r="AO241" s="437"/>
      <c r="AP241" s="437"/>
      <c r="AQ241" s="433"/>
      <c r="AR241" s="433"/>
      <c r="AS241" s="438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</row>
    <row r="242" spans="2:59" ht="15" thickBot="1">
      <c r="B242" s="341"/>
      <c r="C242" s="568" t="s">
        <v>109</v>
      </c>
      <c r="D242" s="782"/>
      <c r="E242" s="845">
        <f>(E240*100/E622)-25</f>
        <v>-7.5246666666666684</v>
      </c>
      <c r="F242" s="849">
        <f>(F240*100/F622)-25</f>
        <v>3.4291304347826106</v>
      </c>
      <c r="G242" s="849">
        <f>(G240*100/G622)-25</f>
        <v>-2.6560835509138343</v>
      </c>
      <c r="H242" s="897">
        <f>(H240*100/H622)-25</f>
        <v>-1.3419264705882412</v>
      </c>
      <c r="I242" s="884"/>
      <c r="J242" s="382"/>
      <c r="K242" s="6"/>
      <c r="L242" s="107"/>
      <c r="M242" s="1056"/>
      <c r="N242" s="1056"/>
      <c r="O242" s="1056"/>
      <c r="P242" s="1064"/>
      <c r="Q242" s="1303"/>
      <c r="R242" s="1303"/>
      <c r="S242" s="1304"/>
      <c r="T242" s="1303"/>
      <c r="U242" s="1304"/>
      <c r="V242" s="1303"/>
      <c r="W242" s="1303"/>
      <c r="X242" s="1303"/>
      <c r="Y242" s="1303"/>
      <c r="Z242" s="107"/>
      <c r="AA242" s="107"/>
      <c r="AB242" s="107"/>
      <c r="AC242" s="107"/>
      <c r="AD242" s="107"/>
      <c r="AE242" s="92"/>
      <c r="AF242" s="92"/>
      <c r="AG242" s="185"/>
      <c r="AH242" s="185"/>
      <c r="AI242" s="185"/>
      <c r="AJ242" s="439"/>
      <c r="AK242" s="185"/>
      <c r="AL242" s="185"/>
      <c r="AM242" s="185"/>
      <c r="AN242" s="185"/>
      <c r="AO242" s="185"/>
      <c r="AP242" s="185"/>
      <c r="AQ242" s="185"/>
      <c r="AR242" s="185"/>
      <c r="AS242" s="185"/>
      <c r="AT242" s="92"/>
      <c r="AU242" s="92"/>
      <c r="AV242" s="92"/>
      <c r="AW242" s="92"/>
      <c r="AX242" s="92"/>
      <c r="AY242" s="92"/>
      <c r="AZ242" s="92"/>
      <c r="BA242" s="92"/>
      <c r="BB242" s="92"/>
      <c r="BC242" s="92"/>
      <c r="BD242" s="92"/>
      <c r="BE242" s="92"/>
      <c r="BF242" s="92"/>
      <c r="BG242" s="92"/>
    </row>
    <row r="243" spans="2:59">
      <c r="B243" s="76"/>
      <c r="C243" s="555" t="s">
        <v>27</v>
      </c>
      <c r="D243" s="784"/>
      <c r="E243" s="1276"/>
      <c r="F243" s="938"/>
      <c r="G243" s="938"/>
      <c r="H243" s="939"/>
      <c r="I243" s="696"/>
      <c r="J243" s="378"/>
      <c r="K243" s="6"/>
      <c r="L243" s="227"/>
      <c r="M243" s="296"/>
      <c r="N243" s="102"/>
      <c r="O243" s="102"/>
      <c r="P243" s="1214"/>
      <c r="Q243" s="1303"/>
      <c r="R243" s="1303"/>
      <c r="S243" s="1304"/>
      <c r="T243" s="1303"/>
      <c r="U243" s="1304"/>
      <c r="V243" s="192"/>
      <c r="W243" s="1303"/>
      <c r="X243" s="1303"/>
      <c r="Y243" s="1303"/>
      <c r="Z243" s="107"/>
      <c r="AA243" s="102"/>
      <c r="AB243" s="201"/>
      <c r="AC243" s="102"/>
      <c r="AD243" s="102"/>
      <c r="AE243" s="157"/>
      <c r="AF243" s="92"/>
      <c r="AG243" s="102"/>
      <c r="AH243" s="102"/>
      <c r="AI243" s="102"/>
      <c r="AJ243" s="158"/>
      <c r="AK243" s="102"/>
      <c r="AL243" s="102"/>
      <c r="AM243" s="102"/>
      <c r="AN243" s="102"/>
      <c r="AO243" s="102"/>
      <c r="AP243" s="102"/>
      <c r="AQ243" s="102"/>
      <c r="AR243" s="102"/>
      <c r="AS243" s="157"/>
      <c r="AT243" s="92"/>
      <c r="AU243" s="92"/>
      <c r="AV243" s="92"/>
      <c r="AW243" s="92"/>
      <c r="AX243" s="92"/>
      <c r="AY243" s="92"/>
      <c r="AZ243" s="92"/>
      <c r="BA243" s="92"/>
      <c r="BB243" s="92"/>
      <c r="BC243" s="92"/>
      <c r="BD243" s="92"/>
      <c r="BE243" s="92"/>
      <c r="BF243" s="92"/>
      <c r="BG243" s="92"/>
    </row>
    <row r="244" spans="2:59">
      <c r="B244" s="367" t="s">
        <v>53</v>
      </c>
      <c r="C244" s="1001" t="s">
        <v>246</v>
      </c>
      <c r="D244" s="305">
        <v>100</v>
      </c>
      <c r="E244" s="652">
        <v>0.8</v>
      </c>
      <c r="F244" s="290">
        <v>0.2</v>
      </c>
      <c r="G244" s="290">
        <v>2.5</v>
      </c>
      <c r="H244" s="561">
        <v>14.2</v>
      </c>
      <c r="I244" s="697">
        <v>1</v>
      </c>
      <c r="J244" s="1030" t="s">
        <v>307</v>
      </c>
      <c r="K244" s="31"/>
      <c r="L244" s="1359"/>
      <c r="M244" s="315"/>
      <c r="N244" s="315"/>
      <c r="O244" s="315"/>
      <c r="P244" s="315"/>
      <c r="Q244" s="1303"/>
      <c r="R244" s="1303"/>
      <c r="S244" s="1304"/>
      <c r="T244" s="1303"/>
      <c r="U244" s="1308"/>
      <c r="V244" s="1303"/>
      <c r="W244" s="1303"/>
      <c r="X244" s="1303"/>
      <c r="Y244" s="1303"/>
      <c r="Z244" s="107"/>
      <c r="AA244" s="102"/>
      <c r="AB244" s="201"/>
      <c r="AC244" s="201"/>
      <c r="AD244" s="102"/>
      <c r="AE244" s="157"/>
      <c r="AF244" s="92"/>
      <c r="AG244" s="450"/>
      <c r="AH244" s="450"/>
      <c r="AI244" s="450"/>
      <c r="AJ244" s="459"/>
      <c r="AK244" s="450"/>
      <c r="AL244" s="450"/>
      <c r="AM244" s="450"/>
      <c r="AN244" s="450"/>
      <c r="AO244" s="451"/>
      <c r="AP244" s="451"/>
      <c r="AQ244" s="450"/>
      <c r="AR244" s="450"/>
      <c r="AS244" s="450"/>
      <c r="AT244" s="92"/>
      <c r="AU244" s="92"/>
      <c r="AV244" s="92"/>
      <c r="AW244" s="92"/>
      <c r="AX244" s="92"/>
      <c r="AY244" s="92"/>
      <c r="AZ244" s="92"/>
      <c r="BA244" s="92"/>
      <c r="BB244" s="92"/>
      <c r="BC244" s="92"/>
      <c r="BD244" s="92"/>
      <c r="BE244" s="92"/>
      <c r="BF244" s="92"/>
      <c r="BG244" s="92"/>
    </row>
    <row r="245" spans="2:59">
      <c r="B245" s="73"/>
      <c r="C245" s="1044" t="s">
        <v>234</v>
      </c>
      <c r="D245" s="1072">
        <v>250</v>
      </c>
      <c r="E245" s="698">
        <v>2.12</v>
      </c>
      <c r="F245" s="699">
        <v>5.1849999999999996</v>
      </c>
      <c r="G245" s="699">
        <v>6.4850000000000003</v>
      </c>
      <c r="H245" s="1132">
        <v>81.08</v>
      </c>
      <c r="I245" s="1205">
        <v>29</v>
      </c>
      <c r="J245" s="1019" t="s">
        <v>174</v>
      </c>
      <c r="L245" s="134"/>
      <c r="M245" s="1450"/>
      <c r="N245" s="1450"/>
      <c r="O245" s="1450"/>
      <c r="P245" s="602"/>
      <c r="Q245" s="1303"/>
      <c r="R245" s="1303"/>
      <c r="S245" s="1304"/>
      <c r="T245" s="1303"/>
      <c r="U245" s="1300"/>
      <c r="V245" s="1297"/>
      <c r="W245" s="1303"/>
      <c r="X245" s="1303"/>
      <c r="Y245" s="1303"/>
      <c r="Z245" s="107"/>
      <c r="AA245" s="157"/>
      <c r="AB245" s="134"/>
      <c r="AC245" s="157"/>
      <c r="AD245" s="157"/>
      <c r="AE245" s="157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  <c r="AV245" s="92"/>
      <c r="AW245" s="92"/>
      <c r="AX245" s="92"/>
      <c r="AY245" s="92"/>
      <c r="AZ245" s="92"/>
      <c r="BA245" s="92"/>
      <c r="BB245" s="92"/>
      <c r="BC245" s="92"/>
      <c r="BD245" s="92"/>
      <c r="BE245" s="92"/>
      <c r="BF245" s="92"/>
      <c r="BG245" s="92"/>
    </row>
    <row r="246" spans="2:59">
      <c r="B246" s="368" t="s">
        <v>54</v>
      </c>
      <c r="C246" s="1376" t="s">
        <v>165</v>
      </c>
      <c r="D246" s="1312">
        <v>100</v>
      </c>
      <c r="E246" s="652">
        <v>15.3</v>
      </c>
      <c r="F246" s="290">
        <v>11</v>
      </c>
      <c r="G246" s="699">
        <v>13.3</v>
      </c>
      <c r="H246" s="708">
        <v>213</v>
      </c>
      <c r="I246" s="384">
        <v>69</v>
      </c>
      <c r="J246" s="1030" t="s">
        <v>104</v>
      </c>
      <c r="K246" s="6"/>
      <c r="L246" s="237"/>
      <c r="M246" s="1308"/>
      <c r="N246" s="1308"/>
      <c r="O246" s="1308"/>
      <c r="P246" s="1308"/>
      <c r="Q246" s="1303"/>
      <c r="R246" s="726"/>
      <c r="S246" s="1304"/>
      <c r="T246" s="192"/>
      <c r="U246" s="1300"/>
      <c r="V246" s="1298"/>
      <c r="W246" s="1303"/>
      <c r="X246" s="1303"/>
      <c r="Y246" s="1303"/>
      <c r="Z246" s="107"/>
      <c r="AA246" s="157"/>
      <c r="AB246" s="157"/>
      <c r="AC246" s="157"/>
      <c r="AD246" s="157"/>
      <c r="AE246" s="157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429"/>
      <c r="AQ246" s="92"/>
      <c r="AR246" s="429"/>
      <c r="AS246" s="92"/>
      <c r="AT246" s="92"/>
      <c r="AU246" s="92"/>
      <c r="AV246" s="92"/>
      <c r="AW246" s="92"/>
      <c r="AX246" s="92"/>
      <c r="AY246" s="92"/>
      <c r="AZ246" s="92"/>
      <c r="BA246" s="92"/>
      <c r="BB246" s="92"/>
      <c r="BC246" s="92"/>
      <c r="BD246" s="92"/>
      <c r="BE246" s="92"/>
      <c r="BF246" s="92"/>
      <c r="BG246" s="92"/>
    </row>
    <row r="247" spans="2:59" ht="15.6">
      <c r="B247" s="369" t="s">
        <v>11</v>
      </c>
      <c r="C247" s="1377" t="s">
        <v>156</v>
      </c>
      <c r="D247" s="1311">
        <v>180</v>
      </c>
      <c r="E247" s="632">
        <v>5.4960000000000004</v>
      </c>
      <c r="F247" s="632">
        <v>6.0084</v>
      </c>
      <c r="G247" s="632">
        <v>21.026399999999999</v>
      </c>
      <c r="H247" s="559">
        <v>160.16499999999999</v>
      </c>
      <c r="I247" s="198">
        <v>34</v>
      </c>
      <c r="J247" s="1030" t="s">
        <v>120</v>
      </c>
      <c r="K247" s="6"/>
      <c r="L247" s="107"/>
      <c r="M247" s="1056"/>
      <c r="N247" s="1056"/>
      <c r="O247" s="1056"/>
      <c r="P247" s="1064"/>
      <c r="Q247" s="107"/>
      <c r="R247" s="111"/>
      <c r="S247" s="1308"/>
      <c r="T247" s="1303"/>
      <c r="U247" s="191"/>
      <c r="V247" s="1297"/>
      <c r="W247" s="1303"/>
      <c r="X247" s="1303"/>
      <c r="Y247" s="1303"/>
      <c r="Z247" s="107"/>
      <c r="AA247" s="296"/>
      <c r="AB247" s="296"/>
      <c r="AC247" s="296"/>
      <c r="AD247" s="296"/>
      <c r="AE247" s="157"/>
      <c r="AF247" s="92"/>
      <c r="AG247" s="92"/>
      <c r="AH247" s="92"/>
      <c r="AI247" s="92"/>
      <c r="AJ247" s="461"/>
      <c r="AK247" s="92"/>
      <c r="AL247" s="92"/>
      <c r="AM247" s="92"/>
      <c r="AN247" s="92"/>
      <c r="AO247" s="92"/>
      <c r="AP247" s="92"/>
      <c r="AQ247" s="92"/>
      <c r="AR247" s="429"/>
      <c r="AS247" s="92"/>
      <c r="AT247" s="92"/>
      <c r="AU247" s="92"/>
      <c r="AV247" s="92"/>
      <c r="AW247" s="92"/>
      <c r="AX247" s="92"/>
      <c r="AY247" s="92"/>
      <c r="AZ247" s="92"/>
      <c r="BA247" s="92"/>
      <c r="BB247" s="92"/>
      <c r="BC247" s="92"/>
      <c r="BD247" s="92"/>
      <c r="BE247" s="92"/>
      <c r="BF247" s="92"/>
      <c r="BG247" s="92"/>
    </row>
    <row r="248" spans="2:59" ht="15.6">
      <c r="B248" s="369"/>
      <c r="C248" s="1160" t="s">
        <v>293</v>
      </c>
      <c r="D248" s="773">
        <v>22.5</v>
      </c>
      <c r="E248" s="670">
        <v>0.88200000000000001</v>
      </c>
      <c r="F248" s="632">
        <v>6.8849999999999998</v>
      </c>
      <c r="G248" s="632">
        <v>14.170199999999999</v>
      </c>
      <c r="H248" s="708">
        <v>118.17400000000001</v>
      </c>
      <c r="I248" s="870">
        <v>16</v>
      </c>
      <c r="J248" s="1023" t="s">
        <v>8</v>
      </c>
      <c r="K248" s="6"/>
      <c r="L248" s="1303"/>
      <c r="M248" s="142"/>
      <c r="N248" s="142"/>
      <c r="O248" s="1451"/>
      <c r="P248" s="142"/>
      <c r="Q248" s="1452"/>
      <c r="R248" s="154"/>
      <c r="S248" s="99"/>
      <c r="T248" s="295"/>
      <c r="U248" s="657"/>
      <c r="V248" s="1298"/>
      <c r="W248" s="1303"/>
      <c r="X248" s="1303"/>
      <c r="Y248" s="467"/>
      <c r="Z248" s="107"/>
      <c r="AA248" s="102"/>
      <c r="AB248" s="102"/>
      <c r="AC248" s="102"/>
      <c r="AD248" s="102"/>
      <c r="AE248" s="157"/>
      <c r="AF248" s="92"/>
      <c r="AG248" s="101"/>
      <c r="AH248" s="88"/>
      <c r="AI248" s="87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  <c r="AV248" s="92"/>
      <c r="AW248" s="92"/>
      <c r="AX248" s="92"/>
      <c r="AY248" s="92"/>
      <c r="AZ248" s="92"/>
      <c r="BA248" s="92"/>
      <c r="BB248" s="92"/>
      <c r="BC248" s="92"/>
      <c r="BD248" s="92"/>
      <c r="BE248" s="92"/>
      <c r="BF248" s="92"/>
      <c r="BG248" s="92"/>
    </row>
    <row r="249" spans="2:59" ht="15.6">
      <c r="B249" s="369"/>
      <c r="C249" s="1164" t="s">
        <v>221</v>
      </c>
      <c r="D249" s="1311">
        <v>200</v>
      </c>
      <c r="E249" s="670">
        <v>5.8</v>
      </c>
      <c r="F249" s="632">
        <v>5.3</v>
      </c>
      <c r="G249" s="632">
        <v>9.1</v>
      </c>
      <c r="H249" s="559">
        <v>107</v>
      </c>
      <c r="I249" s="870">
        <v>102</v>
      </c>
      <c r="J249" s="1019" t="s">
        <v>220</v>
      </c>
      <c r="K249" s="6"/>
      <c r="L249" s="97"/>
      <c r="M249" s="1453"/>
      <c r="N249" s="1453"/>
      <c r="O249" s="1453"/>
      <c r="P249" s="1453"/>
      <c r="Q249" s="507"/>
      <c r="R249" s="111"/>
      <c r="S249" s="1300"/>
      <c r="T249" s="1298"/>
      <c r="U249" s="1300"/>
      <c r="V249" s="1298"/>
      <c r="W249" s="1303"/>
      <c r="X249" s="1303"/>
      <c r="Y249" s="467"/>
      <c r="Z249" s="107"/>
      <c r="AA249" s="102"/>
      <c r="AB249" s="102"/>
      <c r="AC249" s="102"/>
      <c r="AD249" s="102"/>
      <c r="AE249" s="157"/>
      <c r="AF249" s="92"/>
      <c r="AG249" s="106"/>
      <c r="AH249" s="88"/>
      <c r="AI249" s="100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  <c r="AV249" s="92"/>
      <c r="AW249" s="92"/>
      <c r="AX249" s="92"/>
      <c r="AY249" s="92"/>
      <c r="AZ249" s="92"/>
      <c r="BA249" s="92"/>
      <c r="BB249" s="92"/>
      <c r="BC249" s="92"/>
      <c r="BD249" s="92"/>
      <c r="BE249" s="92"/>
      <c r="BF249" s="92"/>
      <c r="BG249" s="92"/>
    </row>
    <row r="250" spans="2:59" ht="15.6">
      <c r="B250" s="371" t="s">
        <v>59</v>
      </c>
      <c r="C250" s="165" t="s">
        <v>9</v>
      </c>
      <c r="D250" s="1315">
        <v>60</v>
      </c>
      <c r="E250" s="659">
        <v>1.2036</v>
      </c>
      <c r="F250" s="285">
        <v>0.78</v>
      </c>
      <c r="G250" s="285">
        <v>32.520000000000003</v>
      </c>
      <c r="H250" s="708">
        <v>141.9144</v>
      </c>
      <c r="I250" s="870">
        <v>18</v>
      </c>
      <c r="J250" s="1023" t="s">
        <v>8</v>
      </c>
      <c r="K250" s="6"/>
      <c r="L250" s="985"/>
      <c r="M250" s="99"/>
      <c r="N250" s="1297"/>
      <c r="O250" s="642"/>
      <c r="P250" s="642"/>
      <c r="Q250" s="1437"/>
      <c r="R250" s="154"/>
      <c r="S250" s="191"/>
      <c r="T250" s="1297"/>
      <c r="U250" s="1300"/>
      <c r="V250" s="1298"/>
      <c r="W250" s="1303"/>
      <c r="X250" s="1303"/>
      <c r="Y250" s="482"/>
      <c r="Z250" s="107"/>
      <c r="AA250" s="332"/>
      <c r="AB250" s="194"/>
      <c r="AC250" s="91"/>
      <c r="AD250" s="91"/>
      <c r="AE250" s="90"/>
      <c r="AF250" s="92"/>
      <c r="AG250" s="106"/>
      <c r="AH250" s="92"/>
      <c r="AI250" s="100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  <c r="AV250" s="92"/>
      <c r="AW250" s="92"/>
      <c r="AX250" s="92"/>
      <c r="AY250" s="92"/>
      <c r="AZ250" s="92"/>
      <c r="BA250" s="92"/>
      <c r="BB250" s="92"/>
      <c r="BC250" s="92"/>
      <c r="BD250" s="92"/>
      <c r="BE250" s="92"/>
      <c r="BF250" s="92"/>
      <c r="BG250" s="92"/>
    </row>
    <row r="251" spans="2:59">
      <c r="B251" s="73"/>
      <c r="C251" s="165" t="s">
        <v>103</v>
      </c>
      <c r="D251" s="1310">
        <v>40</v>
      </c>
      <c r="E251" s="652">
        <v>1.8660000000000001</v>
      </c>
      <c r="F251" s="292">
        <v>0.66</v>
      </c>
      <c r="G251" s="290">
        <v>17.373999999999999</v>
      </c>
      <c r="H251" s="708">
        <v>82.9</v>
      </c>
      <c r="I251" s="870">
        <v>19</v>
      </c>
      <c r="J251" s="1023" t="s">
        <v>8</v>
      </c>
      <c r="K251" s="6"/>
      <c r="L251" s="107"/>
      <c r="M251" s="99"/>
      <c r="N251" s="1303"/>
      <c r="O251" s="107"/>
      <c r="P251" s="107"/>
      <c r="Q251" s="107"/>
      <c r="R251" s="1305"/>
      <c r="S251" s="657"/>
      <c r="T251" s="1298"/>
      <c r="U251" s="1300"/>
      <c r="V251" s="1298"/>
      <c r="W251" s="1303"/>
      <c r="X251" s="1303"/>
      <c r="Y251" s="192"/>
      <c r="Z251" s="107"/>
      <c r="AA251" s="460"/>
      <c r="AB251" s="313"/>
      <c r="AC251" s="313"/>
      <c r="AD251" s="314"/>
      <c r="AE251" s="314"/>
      <c r="AF251" s="92"/>
      <c r="AG251" s="92"/>
      <c r="AH251" s="155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2"/>
      <c r="BE251" s="92"/>
      <c r="BF251" s="92"/>
      <c r="BG251" s="92"/>
    </row>
    <row r="252" spans="2:59" ht="15" thickBot="1">
      <c r="B252" s="554"/>
      <c r="C252" s="650" t="s">
        <v>248</v>
      </c>
      <c r="D252" s="1371">
        <v>100</v>
      </c>
      <c r="E252" s="873">
        <v>0.4</v>
      </c>
      <c r="F252" s="849">
        <v>0.4</v>
      </c>
      <c r="G252" s="849">
        <v>9.8000000000000007</v>
      </c>
      <c r="H252" s="1354">
        <v>47</v>
      </c>
      <c r="I252" s="1208">
        <v>105</v>
      </c>
      <c r="J252" s="1213" t="s">
        <v>259</v>
      </c>
      <c r="K252" s="6"/>
      <c r="L252" s="107"/>
      <c r="M252" s="1300"/>
      <c r="N252" s="1298"/>
      <c r="O252" s="107"/>
      <c r="P252" s="107"/>
      <c r="Q252" s="107"/>
      <c r="R252" s="985"/>
      <c r="S252" s="99"/>
      <c r="T252" s="1297"/>
      <c r="U252" s="1300"/>
      <c r="V252" s="1298"/>
      <c r="W252" s="1303"/>
      <c r="X252" s="1303"/>
      <c r="Y252" s="1308"/>
      <c r="Z252" s="107"/>
      <c r="AA252" s="311"/>
      <c r="AB252" s="311"/>
      <c r="AC252" s="316"/>
      <c r="AD252" s="316"/>
      <c r="AE252" s="317"/>
      <c r="AF252" s="92"/>
      <c r="AG252" s="319"/>
      <c r="AH252" s="88"/>
      <c r="AI252" s="85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  <c r="AU252" s="92"/>
      <c r="AV252" s="92"/>
      <c r="AW252" s="92"/>
      <c r="AX252" s="92"/>
      <c r="AY252" s="92"/>
      <c r="AZ252" s="92"/>
      <c r="BA252" s="92"/>
      <c r="BB252" s="92"/>
      <c r="BC252" s="92"/>
      <c r="BD252" s="92"/>
      <c r="BE252" s="92"/>
      <c r="BF252" s="92"/>
      <c r="BG252" s="92"/>
    </row>
    <row r="253" spans="2:59" ht="18.75" customHeight="1">
      <c r="B253" s="373" t="s">
        <v>56</v>
      </c>
      <c r="C253" s="516"/>
      <c r="D253" s="786">
        <f>SUM(D244:D252)</f>
        <v>1052.5</v>
      </c>
      <c r="E253" s="888">
        <f>SUM(E244:E252)</f>
        <v>33.867600000000003</v>
      </c>
      <c r="F253" s="875">
        <f>SUM(F244:F252)</f>
        <v>36.418399999999991</v>
      </c>
      <c r="G253" s="875">
        <f>SUM(G244:G252)</f>
        <v>126.27559999999998</v>
      </c>
      <c r="H253" s="877">
        <f>SUM(H244:H252)</f>
        <v>965.43339999999989</v>
      </c>
      <c r="I253" s="878"/>
      <c r="J253" s="769"/>
      <c r="K253" s="31"/>
      <c r="L253" s="107"/>
      <c r="M253" s="1300"/>
      <c r="N253" s="1298"/>
      <c r="O253" s="102"/>
      <c r="P253" s="296"/>
      <c r="Q253" s="102"/>
      <c r="R253" s="1303"/>
      <c r="S253" s="99"/>
      <c r="T253" s="1303"/>
      <c r="U253" s="1304"/>
      <c r="V253" s="1303"/>
      <c r="W253" s="1303"/>
      <c r="X253" s="1303"/>
      <c r="Y253" s="1303"/>
      <c r="Z253" s="107"/>
      <c r="AA253" s="107"/>
      <c r="AB253" s="107"/>
      <c r="AC253" s="107"/>
      <c r="AD253" s="107"/>
      <c r="AE253" s="92"/>
      <c r="AF253" s="92"/>
      <c r="AG253" s="92"/>
      <c r="AH253" s="99"/>
      <c r="AI253" s="14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  <c r="AV253" s="92"/>
      <c r="AW253" s="92"/>
      <c r="AX253" s="92"/>
      <c r="AY253" s="92"/>
      <c r="AZ253" s="92"/>
      <c r="BA253" s="92"/>
      <c r="BB253" s="92"/>
      <c r="BC253" s="92"/>
      <c r="BD253" s="92"/>
      <c r="BE253" s="92"/>
      <c r="BF253" s="92"/>
      <c r="BG253" s="92"/>
    </row>
    <row r="254" spans="2:59">
      <c r="B254" s="570"/>
      <c r="C254" s="571" t="s">
        <v>10</v>
      </c>
      <c r="D254" s="780">
        <v>0.35</v>
      </c>
      <c r="E254" s="880">
        <f>E628</f>
        <v>31.5</v>
      </c>
      <c r="F254" s="881">
        <f>F628</f>
        <v>32.200000000000003</v>
      </c>
      <c r="G254" s="881">
        <f>G628</f>
        <v>134.05000000000001</v>
      </c>
      <c r="H254" s="882">
        <f>H628</f>
        <v>952</v>
      </c>
      <c r="I254" s="883"/>
      <c r="J254" s="536"/>
      <c r="L254" s="107"/>
      <c r="M254" s="1300"/>
      <c r="N254" s="1298"/>
      <c r="O254" s="1264"/>
      <c r="P254" s="1264"/>
      <c r="Q254" s="1264"/>
      <c r="R254" s="111"/>
      <c r="S254" s="1095"/>
      <c r="T254" s="1298"/>
      <c r="U254" s="1304"/>
      <c r="V254" s="1303"/>
      <c r="W254" s="467"/>
      <c r="X254" s="296"/>
      <c r="Y254" s="296"/>
      <c r="Z254" s="296"/>
      <c r="AA254" s="158"/>
      <c r="AB254" s="458"/>
      <c r="AC254" s="134"/>
      <c r="AD254" s="134"/>
      <c r="AE254" s="134"/>
      <c r="AF254" s="92"/>
      <c r="AG254" s="111"/>
      <c r="AH254" s="99"/>
      <c r="AI254" s="295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  <c r="AV254" s="92"/>
      <c r="AW254" s="92"/>
      <c r="AX254" s="92"/>
      <c r="AY254" s="92"/>
      <c r="AZ254" s="92"/>
      <c r="BA254" s="92"/>
      <c r="BB254" s="92"/>
      <c r="BC254" s="92"/>
      <c r="BD254" s="92"/>
      <c r="BE254" s="92"/>
      <c r="BF254" s="92"/>
      <c r="BG254" s="92"/>
    </row>
    <row r="255" spans="2:59" ht="13.5" customHeight="1" thickBot="1">
      <c r="B255" s="341"/>
      <c r="C255" s="568" t="s">
        <v>109</v>
      </c>
      <c r="D255" s="782"/>
      <c r="E255" s="845">
        <f>(E253*100/E622)-35</f>
        <v>2.63066666666667</v>
      </c>
      <c r="F255" s="849">
        <f>(F253*100/F622)-35</f>
        <v>4.5852173913043401</v>
      </c>
      <c r="G255" s="849">
        <f>(G253*100/G622)-35</f>
        <v>-2.029869451697131</v>
      </c>
      <c r="H255" s="897">
        <f>(H253*100/H622)-35</f>
        <v>0.49387499999999562</v>
      </c>
      <c r="I255" s="884"/>
      <c r="J255" s="382"/>
      <c r="K255" s="6"/>
      <c r="L255" s="107"/>
      <c r="M255" s="1300"/>
      <c r="N255" s="1298"/>
      <c r="O255" s="1266"/>
      <c r="P255" s="1266"/>
      <c r="Q255" s="1266"/>
      <c r="R255" s="985"/>
      <c r="S255" s="1300"/>
      <c r="T255" s="1298"/>
      <c r="U255" s="1092"/>
      <c r="V255" s="1303"/>
      <c r="W255" s="509"/>
      <c r="X255" s="142"/>
      <c r="Y255" s="1303"/>
      <c r="Z255" s="107"/>
      <c r="AA255" s="1303"/>
      <c r="AB255" s="92"/>
      <c r="AC255" s="92"/>
      <c r="AD255" s="92"/>
      <c r="AE255" s="101"/>
      <c r="AF255" s="92"/>
      <c r="AG255" s="103"/>
      <c r="AH255" s="88"/>
      <c r="AI255" s="85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  <c r="AV255" s="92"/>
      <c r="AW255" s="92"/>
      <c r="AX255" s="92"/>
      <c r="AY255" s="92"/>
      <c r="AZ255" s="92"/>
      <c r="BA255" s="92"/>
      <c r="BB255" s="92"/>
      <c r="BC255" s="92"/>
      <c r="BD255" s="92"/>
      <c r="BE255" s="92"/>
      <c r="BF255" s="92"/>
      <c r="BG255" s="92"/>
    </row>
    <row r="256" spans="2:59">
      <c r="B256" s="392" t="s">
        <v>53</v>
      </c>
      <c r="C256" s="555" t="s">
        <v>71</v>
      </c>
      <c r="D256" s="784"/>
      <c r="E256" s="937"/>
      <c r="F256" s="938"/>
      <c r="G256" s="938"/>
      <c r="H256" s="939"/>
      <c r="I256" s="1336"/>
      <c r="J256" s="591"/>
      <c r="K256" s="6"/>
      <c r="L256" s="107"/>
      <c r="M256" s="99"/>
      <c r="N256" s="1297"/>
      <c r="O256" s="107"/>
      <c r="P256" s="1303"/>
      <c r="Q256" s="1303"/>
      <c r="R256" s="985"/>
      <c r="S256" s="1300"/>
      <c r="T256" s="1298"/>
      <c r="U256" s="1304"/>
      <c r="V256" s="1303"/>
      <c r="W256" s="158"/>
      <c r="X256" s="468"/>
      <c r="Y256" s="467"/>
      <c r="Z256" s="107"/>
      <c r="AA256" s="180"/>
      <c r="AB256" s="112"/>
      <c r="AC256" s="112"/>
      <c r="AD256" s="112"/>
      <c r="AE256" s="112"/>
      <c r="AF256" s="92"/>
      <c r="AG256" s="101"/>
      <c r="AH256" s="88"/>
      <c r="AI256" s="85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  <c r="AU256" s="92"/>
      <c r="AV256" s="92"/>
      <c r="AW256" s="92"/>
      <c r="AX256" s="92"/>
      <c r="AY256" s="92"/>
      <c r="AZ256" s="92"/>
      <c r="BA256" s="92"/>
      <c r="BB256" s="92"/>
      <c r="BC256" s="92"/>
      <c r="BD256" s="92"/>
      <c r="BE256" s="92"/>
      <c r="BF256" s="92"/>
      <c r="BG256" s="92"/>
    </row>
    <row r="257" spans="2:59">
      <c r="B257" s="73"/>
      <c r="C257" s="212" t="s">
        <v>181</v>
      </c>
      <c r="D257" s="1316"/>
      <c r="E257" s="1337"/>
      <c r="F257" s="1335"/>
      <c r="G257" s="1333"/>
      <c r="H257" s="1338"/>
      <c r="I257" s="1333"/>
      <c r="J257" s="1226"/>
      <c r="K257" s="6"/>
      <c r="L257" s="107"/>
      <c r="M257" s="1304"/>
      <c r="N257" s="192"/>
      <c r="O257" s="107"/>
      <c r="P257" s="107"/>
      <c r="Q257" s="107"/>
      <c r="R257" s="110"/>
      <c r="S257" s="1300"/>
      <c r="T257" s="1298"/>
      <c r="U257" s="1304"/>
      <c r="V257" s="1303"/>
      <c r="W257" s="158"/>
      <c r="X257" s="468"/>
      <c r="Y257" s="467"/>
      <c r="Z257" s="107"/>
      <c r="AA257" s="320"/>
      <c r="AB257" s="320"/>
      <c r="AC257" s="320"/>
      <c r="AD257" s="320"/>
      <c r="AE257" s="320"/>
      <c r="AF257" s="92"/>
      <c r="AG257" s="101"/>
      <c r="AH257" s="88"/>
      <c r="AI257" s="85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</row>
    <row r="258" spans="2:59">
      <c r="B258" s="368" t="s">
        <v>54</v>
      </c>
      <c r="C258" s="1143" t="s">
        <v>72</v>
      </c>
      <c r="D258" s="990">
        <v>200</v>
      </c>
      <c r="E258" s="1093">
        <v>5.8</v>
      </c>
      <c r="F258" s="716">
        <v>5</v>
      </c>
      <c r="G258" s="760">
        <v>8</v>
      </c>
      <c r="H258" s="839">
        <v>101</v>
      </c>
      <c r="I258" s="1334">
        <v>103</v>
      </c>
      <c r="J258" s="1332" t="s">
        <v>126</v>
      </c>
      <c r="K258" s="6"/>
      <c r="L258" s="107"/>
      <c r="M258" s="107"/>
      <c r="N258" s="107"/>
      <c r="O258" s="296"/>
      <c r="P258" s="102"/>
      <c r="Q258" s="158"/>
      <c r="R258" s="1303"/>
      <c r="S258" s="1304"/>
      <c r="T258" s="1303"/>
      <c r="U258" s="1092"/>
      <c r="V258" s="1303"/>
      <c r="W258" s="158"/>
      <c r="X258" s="468"/>
      <c r="Y258" s="467"/>
      <c r="Z258" s="107"/>
      <c r="AA258" s="107"/>
      <c r="AB258" s="107"/>
      <c r="AC258" s="107"/>
      <c r="AD258" s="107"/>
      <c r="AE258" s="92"/>
      <c r="AF258" s="92"/>
      <c r="AG258" s="92"/>
      <c r="AH258" s="100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2"/>
      <c r="AT258" s="92"/>
      <c r="AU258" s="92"/>
      <c r="AV258" s="92"/>
      <c r="AW258" s="92"/>
      <c r="AX258" s="92"/>
      <c r="AY258" s="92"/>
      <c r="AZ258" s="92"/>
      <c r="BA258" s="92"/>
      <c r="BB258" s="92"/>
      <c r="BC258" s="92"/>
      <c r="BD258" s="92"/>
      <c r="BE258" s="92"/>
      <c r="BF258" s="92"/>
      <c r="BG258" s="92"/>
    </row>
    <row r="259" spans="2:59" ht="15.6">
      <c r="B259" s="369" t="s">
        <v>11</v>
      </c>
      <c r="C259" s="1378" t="s">
        <v>191</v>
      </c>
      <c r="D259" s="1323">
        <v>120</v>
      </c>
      <c r="E259" s="1093">
        <v>1.7343999999999999</v>
      </c>
      <c r="F259" s="716">
        <v>3.9817999999999998</v>
      </c>
      <c r="G259" s="760">
        <v>15.9674</v>
      </c>
      <c r="H259" s="839">
        <v>106.643</v>
      </c>
      <c r="I259" s="468">
        <v>45</v>
      </c>
      <c r="J259" s="1332" t="s">
        <v>186</v>
      </c>
      <c r="K259" s="31"/>
      <c r="L259" s="107"/>
      <c r="M259" s="1308"/>
      <c r="N259" s="142"/>
      <c r="O259" s="1300"/>
      <c r="P259" s="107"/>
      <c r="Q259" s="107"/>
      <c r="R259" s="1303"/>
      <c r="S259" s="1304"/>
      <c r="T259" s="1303"/>
      <c r="U259" s="1304"/>
      <c r="V259" s="1303"/>
      <c r="W259" s="158"/>
      <c r="X259" s="468"/>
      <c r="Y259" s="467"/>
      <c r="Z259" s="107"/>
      <c r="AA259" s="102"/>
      <c r="AB259" s="201"/>
      <c r="AC259" s="102"/>
      <c r="AD259" s="102"/>
      <c r="AE259" s="157"/>
      <c r="AF259" s="92"/>
      <c r="AG259" s="111"/>
      <c r="AH259" s="155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</row>
    <row r="260" spans="2:59" ht="15" thickBot="1">
      <c r="B260" s="553" t="s">
        <v>59</v>
      </c>
      <c r="C260" s="650" t="s">
        <v>9</v>
      </c>
      <c r="D260" s="665">
        <v>30</v>
      </c>
      <c r="E260" s="659">
        <v>0.6018</v>
      </c>
      <c r="F260" s="290">
        <v>0.39</v>
      </c>
      <c r="G260" s="285">
        <v>16.260000000000002</v>
      </c>
      <c r="H260" s="708">
        <v>70.9572</v>
      </c>
      <c r="I260" s="870">
        <v>18</v>
      </c>
      <c r="J260" s="1017" t="s">
        <v>8</v>
      </c>
      <c r="L260" s="107"/>
      <c r="M260" s="1300"/>
      <c r="N260" s="1297"/>
      <c r="O260" s="107"/>
      <c r="P260" s="107"/>
      <c r="Q260" s="107"/>
      <c r="R260" s="1303"/>
      <c r="S260" s="1304"/>
      <c r="T260" s="1303"/>
      <c r="U260" s="1092"/>
      <c r="V260" s="1303"/>
      <c r="W260" s="158"/>
      <c r="X260" s="468"/>
      <c r="Y260" s="467"/>
      <c r="Z260" s="107"/>
      <c r="AA260" s="157"/>
      <c r="AB260" s="157"/>
      <c r="AC260" s="157"/>
      <c r="AD260" s="157"/>
      <c r="AE260" s="157"/>
      <c r="AF260" s="92"/>
      <c r="AG260" s="101"/>
      <c r="AH260" s="88"/>
      <c r="AI260" s="87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92"/>
      <c r="AV260" s="92"/>
      <c r="AW260" s="92"/>
      <c r="AX260" s="92"/>
      <c r="AY260" s="92"/>
      <c r="AZ260" s="92"/>
      <c r="BA260" s="92"/>
      <c r="BB260" s="92"/>
      <c r="BC260" s="92"/>
      <c r="BD260" s="92"/>
      <c r="BE260" s="92"/>
      <c r="BF260" s="92"/>
      <c r="BG260" s="92"/>
    </row>
    <row r="261" spans="2:59">
      <c r="B261" s="373" t="s">
        <v>76</v>
      </c>
      <c r="C261" s="1035"/>
      <c r="D261" s="1036">
        <f>SUM(D258:D260)</f>
        <v>350</v>
      </c>
      <c r="E261" s="894">
        <f>SUM(E258:E260)</f>
        <v>8.1362000000000005</v>
      </c>
      <c r="F261" s="895">
        <f>SUM(F258:F260)</f>
        <v>9.3718000000000004</v>
      </c>
      <c r="G261" s="895">
        <f>SUM(G258:G260)</f>
        <v>40.227400000000003</v>
      </c>
      <c r="H261" s="896">
        <f>SUM(H258:H260)</f>
        <v>278.60019999999997</v>
      </c>
      <c r="I261" s="878"/>
      <c r="J261" s="397"/>
      <c r="K261" s="6"/>
      <c r="L261" s="603"/>
      <c r="M261" s="1300"/>
      <c r="N261" s="1303"/>
      <c r="O261" s="107"/>
      <c r="P261" s="107"/>
      <c r="Q261" s="107"/>
      <c r="R261" s="1303"/>
      <c r="S261" s="1304"/>
      <c r="T261" s="1303"/>
      <c r="U261" s="1304"/>
      <c r="V261" s="1303"/>
      <c r="W261" s="514"/>
      <c r="X261" s="181"/>
      <c r="Y261" s="192"/>
      <c r="Z261" s="107"/>
      <c r="AA261" s="102"/>
      <c r="AB261" s="102"/>
      <c r="AC261" s="102"/>
      <c r="AD261" s="102"/>
      <c r="AE261" s="157"/>
      <c r="AF261" s="92"/>
      <c r="AG261" s="101"/>
      <c r="AH261" s="88"/>
      <c r="AI261" s="88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  <c r="AV261" s="92"/>
      <c r="AW261" s="92"/>
      <c r="AX261" s="92"/>
      <c r="AY261" s="92"/>
      <c r="AZ261" s="92"/>
      <c r="BA261" s="92"/>
      <c r="BB261" s="92"/>
      <c r="BC261" s="92"/>
      <c r="BD261" s="92"/>
      <c r="BE261" s="92"/>
      <c r="BF261" s="92"/>
      <c r="BG261" s="92"/>
    </row>
    <row r="262" spans="2:59">
      <c r="B262" s="570"/>
      <c r="C262" s="571" t="s">
        <v>10</v>
      </c>
      <c r="D262" s="780">
        <v>0.1</v>
      </c>
      <c r="E262" s="880">
        <f>E632</f>
        <v>9</v>
      </c>
      <c r="F262" s="881">
        <f>F632</f>
        <v>9.1999999999999993</v>
      </c>
      <c r="G262" s="881">
        <f>G632</f>
        <v>38.299999999999997</v>
      </c>
      <c r="H262" s="882">
        <f>H632</f>
        <v>272</v>
      </c>
      <c r="I262" s="883"/>
      <c r="J262" s="536"/>
      <c r="K262" s="6"/>
      <c r="L262" s="1305"/>
      <c r="M262" s="1095"/>
      <c r="N262" s="1297"/>
      <c r="O262" s="107"/>
      <c r="P262" s="107"/>
      <c r="Q262" s="107"/>
      <c r="R262" s="726"/>
      <c r="S262" s="1304"/>
      <c r="T262" s="192"/>
      <c r="U262" s="1304"/>
      <c r="V262" s="1303"/>
      <c r="W262" s="1303"/>
      <c r="X262" s="189"/>
      <c r="Y262" s="1308"/>
      <c r="Z262" s="107"/>
      <c r="AA262" s="102"/>
      <c r="AB262" s="102"/>
      <c r="AC262" s="102"/>
      <c r="AD262" s="102"/>
      <c r="AE262" s="157"/>
      <c r="AF262" s="92"/>
      <c r="AG262" s="101"/>
      <c r="AH262" s="88"/>
      <c r="AI262" s="85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  <c r="AV262" s="92"/>
      <c r="AW262" s="92"/>
      <c r="AX262" s="92"/>
      <c r="AY262" s="92"/>
      <c r="AZ262" s="92"/>
      <c r="BA262" s="92"/>
      <c r="BB262" s="92"/>
      <c r="BC262" s="92"/>
      <c r="BD262" s="92"/>
      <c r="BE262" s="92"/>
      <c r="BF262" s="92"/>
      <c r="BG262" s="92"/>
    </row>
    <row r="263" spans="2:59" ht="15" thickBot="1">
      <c r="B263" s="204"/>
      <c r="C263" s="568" t="s">
        <v>109</v>
      </c>
      <c r="D263" s="782"/>
      <c r="E263" s="845">
        <f>(E261*100/E622)-10</f>
        <v>-0.95977777777777717</v>
      </c>
      <c r="F263" s="849">
        <f>(F261*100/F622)-10</f>
        <v>0.18673913043478407</v>
      </c>
      <c r="G263" s="849">
        <f>(G261*100/G622)-10</f>
        <v>0.50323759791122846</v>
      </c>
      <c r="H263" s="897">
        <f>(H261*100/H622)-10</f>
        <v>0.24265441176470404</v>
      </c>
      <c r="I263" s="884"/>
      <c r="J263" s="382"/>
      <c r="K263" s="6"/>
      <c r="L263" s="1305"/>
      <c r="M263" s="1300"/>
      <c r="N263" s="1298"/>
      <c r="O263" s="107"/>
      <c r="P263" s="107"/>
      <c r="Q263" s="107"/>
      <c r="R263" s="111"/>
      <c r="S263" s="1308"/>
      <c r="T263" s="142"/>
      <c r="U263" s="1304"/>
      <c r="V263" s="192"/>
      <c r="W263" s="317"/>
      <c r="X263" s="189"/>
      <c r="Y263" s="107"/>
      <c r="Z263" s="107"/>
      <c r="AA263" s="102"/>
      <c r="AB263" s="102"/>
      <c r="AC263" s="102"/>
      <c r="AD263" s="102"/>
      <c r="AE263" s="157"/>
      <c r="AF263" s="92"/>
      <c r="AG263" s="105"/>
      <c r="AH263" s="88"/>
      <c r="AI263" s="85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  <c r="AV263" s="92"/>
      <c r="AW263" s="92"/>
      <c r="AX263" s="92"/>
      <c r="AY263" s="92"/>
      <c r="AZ263" s="92"/>
      <c r="BA263" s="92"/>
      <c r="BB263" s="92"/>
      <c r="BC263" s="92"/>
      <c r="BD263" s="92"/>
      <c r="BE263" s="92"/>
      <c r="BF263" s="92"/>
      <c r="BG263" s="92"/>
    </row>
    <row r="264" spans="2:59" ht="15" thickBot="1">
      <c r="E264" s="1069"/>
      <c r="F264" s="1069"/>
      <c r="G264" s="1069"/>
      <c r="H264" s="1069"/>
      <c r="K264" s="6"/>
      <c r="L264" s="107"/>
      <c r="M264" s="107"/>
      <c r="N264" s="107"/>
      <c r="O264" s="107"/>
      <c r="P264" s="107"/>
      <c r="Q264" s="107"/>
      <c r="R264" s="1305"/>
      <c r="S264" s="1300"/>
      <c r="T264" s="1297"/>
      <c r="U264" s="1308"/>
      <c r="V264" s="142"/>
      <c r="W264" s="107"/>
      <c r="X264" s="107"/>
      <c r="Y264" s="107"/>
      <c r="Z264" s="107"/>
      <c r="AA264" s="1302"/>
      <c r="AB264" s="194"/>
      <c r="AC264" s="182"/>
      <c r="AD264" s="91"/>
      <c r="AE264" s="83"/>
      <c r="AF264" s="92"/>
      <c r="AG264" s="101"/>
      <c r="AH264" s="88"/>
      <c r="AI264" s="85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  <c r="AV264" s="92"/>
      <c r="AW264" s="92"/>
      <c r="AX264" s="92"/>
      <c r="AY264" s="92"/>
      <c r="AZ264" s="92"/>
      <c r="BA264" s="92"/>
      <c r="BB264" s="92"/>
      <c r="BC264" s="92"/>
      <c r="BD264" s="92"/>
      <c r="BE264" s="92"/>
      <c r="BF264" s="92"/>
      <c r="BG264" s="92"/>
    </row>
    <row r="265" spans="2:59">
      <c r="B265" s="538"/>
      <c r="C265" s="40" t="s">
        <v>90</v>
      </c>
      <c r="D265" s="893"/>
      <c r="E265" s="894">
        <f>E240+E253</f>
        <v>49.595400000000005</v>
      </c>
      <c r="F265" s="895">
        <f>F240+F253</f>
        <v>62.573199999999986</v>
      </c>
      <c r="G265" s="895">
        <f>G240+G253</f>
        <v>211.8528</v>
      </c>
      <c r="H265" s="896">
        <f>H240+H253</f>
        <v>1608.9329999999998</v>
      </c>
      <c r="I265" s="493"/>
      <c r="K265" s="6"/>
      <c r="L265" s="107"/>
      <c r="M265" s="107"/>
      <c r="N265" s="107"/>
      <c r="O265" s="107"/>
      <c r="P265" s="107"/>
      <c r="Q265" s="107"/>
      <c r="R265" s="1303"/>
      <c r="S265" s="1300"/>
      <c r="T265" s="1303"/>
      <c r="U265" s="1300"/>
      <c r="V265" s="1297"/>
      <c r="W265" s="1303"/>
      <c r="X265" s="1303"/>
      <c r="Y265" s="1303"/>
      <c r="Z265" s="1303"/>
      <c r="AA265" s="107"/>
      <c r="AB265" s="107"/>
      <c r="AC265" s="107"/>
      <c r="AD265" s="107"/>
      <c r="AE265" s="92"/>
      <c r="AF265" s="92"/>
      <c r="AG265" s="101"/>
      <c r="AH265" s="88"/>
      <c r="AI265" s="85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</row>
    <row r="266" spans="2:59">
      <c r="B266" s="341"/>
      <c r="C266" s="552" t="s">
        <v>10</v>
      </c>
      <c r="D266" s="780">
        <v>0.6</v>
      </c>
      <c r="E266" s="880">
        <f>E636</f>
        <v>54</v>
      </c>
      <c r="F266" s="881">
        <f>F636</f>
        <v>55.2</v>
      </c>
      <c r="G266" s="881">
        <f>G636</f>
        <v>229.8</v>
      </c>
      <c r="H266" s="882">
        <f>H636</f>
        <v>1632</v>
      </c>
      <c r="I266" s="898"/>
      <c r="J266" s="31"/>
      <c r="K266" s="6"/>
      <c r="L266" s="107"/>
      <c r="M266" s="107"/>
      <c r="N266" s="107"/>
      <c r="O266" s="107"/>
      <c r="P266" s="107"/>
      <c r="Q266" s="107"/>
      <c r="R266" s="1305"/>
      <c r="S266" s="1095"/>
      <c r="T266" s="1297"/>
      <c r="U266" s="1300"/>
      <c r="V266" s="102"/>
      <c r="W266" s="1303"/>
      <c r="X266" s="1303"/>
      <c r="Y266" s="1303"/>
      <c r="Z266" s="1303"/>
      <c r="AA266" s="294"/>
      <c r="AB266" s="466"/>
      <c r="AC266" s="294"/>
      <c r="AD266" s="294"/>
      <c r="AE266" s="157"/>
      <c r="AF266" s="92"/>
      <c r="AG266" s="101"/>
      <c r="AH266" s="88"/>
      <c r="AI266" s="85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  <c r="AV266" s="92"/>
      <c r="AW266" s="92"/>
      <c r="AX266" s="92"/>
      <c r="AY266" s="92"/>
      <c r="AZ266" s="92"/>
      <c r="BA266" s="92"/>
      <c r="BB266" s="92"/>
      <c r="BC266" s="92"/>
      <c r="BD266" s="92"/>
      <c r="BE266" s="92"/>
      <c r="BF266" s="92"/>
      <c r="BG266" s="92"/>
    </row>
    <row r="267" spans="2:59" ht="15" thickBot="1">
      <c r="B267" s="204"/>
      <c r="C267" s="568" t="s">
        <v>109</v>
      </c>
      <c r="D267" s="782"/>
      <c r="E267" s="845">
        <f>(E265*100/E622)-60</f>
        <v>-4.8939999999999912</v>
      </c>
      <c r="F267" s="849">
        <f>(F265*100/F622)-60</f>
        <v>8.0143478260869472</v>
      </c>
      <c r="G267" s="849">
        <f>(G265*100/G622)-60</f>
        <v>-4.6859530026109724</v>
      </c>
      <c r="H267" s="897">
        <f>(H265*100/H622)-60</f>
        <v>-0.84805147058823849</v>
      </c>
      <c r="I267" s="661"/>
      <c r="J267" s="5"/>
      <c r="K267" s="6"/>
      <c r="L267" s="107"/>
      <c r="M267" s="107"/>
      <c r="N267" s="107"/>
      <c r="O267" s="107"/>
      <c r="P267" s="107"/>
      <c r="Q267" s="107"/>
      <c r="R267" s="1305"/>
      <c r="S267" s="1300"/>
      <c r="T267" s="1298"/>
      <c r="U267" s="1300"/>
      <c r="V267" s="1298"/>
      <c r="W267" s="1303"/>
      <c r="X267" s="1303"/>
      <c r="Y267" s="1303"/>
      <c r="Z267" s="1303"/>
      <c r="AA267" s="102"/>
      <c r="AB267" s="201"/>
      <c r="AC267" s="102"/>
      <c r="AD267" s="102"/>
      <c r="AE267" s="157"/>
      <c r="AF267" s="92"/>
      <c r="AG267" s="92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  <c r="AV267" s="92"/>
      <c r="AW267" s="92"/>
      <c r="AX267" s="92"/>
      <c r="AY267" s="92"/>
      <c r="AZ267" s="92"/>
      <c r="BA267" s="92"/>
      <c r="BB267" s="92"/>
      <c r="BC267" s="92"/>
      <c r="BD267" s="92"/>
      <c r="BE267" s="92"/>
      <c r="BF267" s="92"/>
      <c r="BG267" s="92"/>
    </row>
    <row r="268" spans="2:59" ht="15" thickBot="1">
      <c r="D268" s="493"/>
      <c r="E268" s="892"/>
      <c r="F268" s="892"/>
      <c r="G268" s="892"/>
      <c r="H268" s="892"/>
      <c r="I268" s="107"/>
      <c r="J268" s="5"/>
      <c r="L268" s="107"/>
      <c r="M268" s="107"/>
      <c r="N268" s="107"/>
      <c r="O268" s="107"/>
      <c r="P268" s="107"/>
      <c r="Q268" s="107"/>
      <c r="R268" s="1303"/>
      <c r="S268" s="1304"/>
      <c r="T268" s="1303"/>
      <c r="U268" s="1304"/>
      <c r="V268" s="1303"/>
      <c r="W268" s="1303"/>
      <c r="X268" s="1303"/>
      <c r="Y268" s="1303"/>
      <c r="Z268" s="1303"/>
      <c r="AA268" s="102"/>
      <c r="AB268" s="102"/>
      <c r="AC268" s="102"/>
      <c r="AD268" s="102"/>
      <c r="AE268" s="157"/>
      <c r="AF268" s="92"/>
      <c r="AG268" s="92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  <c r="AV268" s="92"/>
      <c r="AW268" s="92"/>
      <c r="AX268" s="92"/>
      <c r="AY268" s="92"/>
      <c r="AZ268" s="92"/>
      <c r="BA268" s="92"/>
      <c r="BB268" s="92"/>
      <c r="BC268" s="92"/>
      <c r="BD268" s="92"/>
      <c r="BE268" s="92"/>
      <c r="BF268" s="92"/>
      <c r="BG268" s="92"/>
    </row>
    <row r="269" spans="2:59">
      <c r="B269" s="538"/>
      <c r="C269" s="40" t="s">
        <v>89</v>
      </c>
      <c r="D269" s="893"/>
      <c r="E269" s="894">
        <f>E253+E261</f>
        <v>42.003800000000005</v>
      </c>
      <c r="F269" s="895">
        <f>F253+F261</f>
        <v>45.790199999999992</v>
      </c>
      <c r="G269" s="895">
        <f>G253+G261</f>
        <v>166.50299999999999</v>
      </c>
      <c r="H269" s="896">
        <f>H253+H261</f>
        <v>1244.0335999999998</v>
      </c>
      <c r="I269" s="107"/>
      <c r="J269" s="5"/>
      <c r="L269" s="1300"/>
      <c r="M269" s="107"/>
      <c r="N269" s="508"/>
      <c r="O269" s="508"/>
      <c r="P269" s="508"/>
      <c r="Q269" s="504"/>
      <c r="R269" s="1303"/>
      <c r="S269" s="1304"/>
      <c r="T269" s="1303"/>
      <c r="U269" s="1304"/>
      <c r="V269" s="1303"/>
      <c r="W269" s="1303"/>
      <c r="X269" s="1303"/>
      <c r="Y269" s="1303"/>
      <c r="Z269" s="1303"/>
      <c r="AA269" s="102"/>
      <c r="AB269" s="102"/>
      <c r="AC269" s="102"/>
      <c r="AD269" s="102"/>
      <c r="AE269" s="157"/>
      <c r="AF269" s="92"/>
      <c r="AG269" s="92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  <c r="AU269" s="92"/>
      <c r="AV269" s="92"/>
      <c r="AW269" s="92"/>
      <c r="AX269" s="92"/>
      <c r="AY269" s="92"/>
      <c r="AZ269" s="92"/>
      <c r="BA269" s="92"/>
      <c r="BB269" s="92"/>
      <c r="BC269" s="92"/>
      <c r="BD269" s="92"/>
      <c r="BE269" s="92"/>
      <c r="BF269" s="92"/>
      <c r="BG269" s="92"/>
    </row>
    <row r="270" spans="2:59">
      <c r="B270" s="341"/>
      <c r="C270" s="552" t="s">
        <v>10</v>
      </c>
      <c r="D270" s="780">
        <v>0.45</v>
      </c>
      <c r="E270" s="880">
        <f>E640</f>
        <v>40.5</v>
      </c>
      <c r="F270" s="881">
        <f>F640</f>
        <v>41.4</v>
      </c>
      <c r="G270" s="881">
        <f>G640</f>
        <v>172.35</v>
      </c>
      <c r="H270" s="882">
        <f>H640</f>
        <v>1224</v>
      </c>
      <c r="I270" s="898"/>
      <c r="J270" s="31"/>
      <c r="K270" s="6"/>
      <c r="L270" s="107"/>
      <c r="M270" s="1298"/>
      <c r="N270" s="134"/>
      <c r="O270" s="134"/>
      <c r="P270" s="134"/>
      <c r="Q270" s="158"/>
      <c r="R270" s="726"/>
      <c r="S270" s="1304"/>
      <c r="T270" s="727"/>
      <c r="U270" s="1304"/>
      <c r="V270" s="1303"/>
      <c r="W270" s="1303"/>
      <c r="X270" s="1303"/>
      <c r="Y270" s="1303"/>
      <c r="Z270" s="1303"/>
      <c r="AA270" s="102"/>
      <c r="AB270" s="102"/>
      <c r="AC270" s="102"/>
      <c r="AD270" s="102"/>
      <c r="AE270" s="157"/>
      <c r="AF270" s="92"/>
      <c r="AG270" s="92"/>
      <c r="AH270" s="92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  <c r="AU270" s="92"/>
      <c r="AV270" s="92"/>
      <c r="AW270" s="92"/>
      <c r="AX270" s="92"/>
      <c r="AY270" s="92"/>
      <c r="AZ270" s="92"/>
      <c r="BA270" s="92"/>
      <c r="BB270" s="92"/>
      <c r="BC270" s="92"/>
      <c r="BD270" s="92"/>
      <c r="BE270" s="92"/>
      <c r="BF270" s="92"/>
      <c r="BG270" s="92"/>
    </row>
    <row r="271" spans="2:59" ht="15" thickBot="1">
      <c r="B271" s="204"/>
      <c r="C271" s="568" t="s">
        <v>109</v>
      </c>
      <c r="D271" s="782"/>
      <c r="E271" s="845">
        <f>(E269*100/E622)-45</f>
        <v>1.6708888888888893</v>
      </c>
      <c r="F271" s="849">
        <f>(F269*100/F622)-45</f>
        <v>4.7719565217391278</v>
      </c>
      <c r="G271" s="849">
        <f>(G269*100/G622)-45</f>
        <v>-1.5266318537859007</v>
      </c>
      <c r="H271" s="897">
        <f>(H269*100/H622)-45</f>
        <v>0.73652941176469255</v>
      </c>
      <c r="I271" s="661"/>
      <c r="J271" s="5"/>
      <c r="L271" s="107"/>
      <c r="M271" s="437"/>
      <c r="N271" s="107"/>
      <c r="O271" s="107"/>
      <c r="P271" s="107"/>
      <c r="Q271" s="107"/>
      <c r="R271" s="1303"/>
      <c r="S271" s="1303"/>
      <c r="T271" s="1303"/>
      <c r="U271" s="1304"/>
      <c r="V271" s="1303"/>
      <c r="W271" s="1303"/>
      <c r="X271" s="1303"/>
      <c r="Y271" s="1303"/>
      <c r="Z271" s="1303"/>
      <c r="AA271" s="102"/>
      <c r="AB271" s="102"/>
      <c r="AC271" s="201"/>
      <c r="AD271" s="102"/>
      <c r="AE271" s="157"/>
      <c r="AF271" s="92"/>
      <c r="AG271" s="92"/>
      <c r="AH271" s="92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  <c r="AU271" s="92"/>
      <c r="AV271" s="92"/>
      <c r="AW271" s="92"/>
      <c r="AX271" s="92"/>
      <c r="AY271" s="92"/>
      <c r="AZ271" s="92"/>
      <c r="BA271" s="92"/>
      <c r="BB271" s="92"/>
      <c r="BC271" s="92"/>
      <c r="BD271" s="92"/>
      <c r="BE271" s="92"/>
      <c r="BF271" s="92"/>
      <c r="BG271" s="92"/>
    </row>
    <row r="272" spans="2:59" ht="15" thickBot="1">
      <c r="D272" s="493"/>
      <c r="E272" s="892"/>
      <c r="F272" s="892"/>
      <c r="G272" s="892"/>
      <c r="H272" s="892"/>
      <c r="I272" s="107"/>
      <c r="J272" s="5"/>
      <c r="K272" s="6"/>
      <c r="L272" s="1303"/>
      <c r="M272" s="1304"/>
      <c r="N272" s="437"/>
      <c r="O272" s="437"/>
      <c r="P272" s="437"/>
      <c r="Q272" s="437"/>
      <c r="R272" s="1303"/>
      <c r="S272" s="1303"/>
      <c r="T272" s="726"/>
      <c r="U272" s="1304"/>
      <c r="V272" s="1057"/>
      <c r="W272" s="1303"/>
      <c r="X272" s="1303"/>
      <c r="Y272" s="1303"/>
      <c r="Z272" s="1303"/>
      <c r="AA272" s="1302"/>
      <c r="AB272" s="194"/>
      <c r="AC272" s="91"/>
      <c r="AD272" s="91"/>
      <c r="AE272" s="83"/>
      <c r="AF272" s="92"/>
      <c r="AG272" s="92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  <c r="AU272" s="92"/>
      <c r="AV272" s="92"/>
      <c r="AW272" s="92"/>
      <c r="AX272" s="92"/>
      <c r="AY272" s="92"/>
      <c r="AZ272" s="92"/>
      <c r="BA272" s="92"/>
      <c r="BB272" s="92"/>
      <c r="BC272" s="92"/>
      <c r="BD272" s="92"/>
      <c r="BE272" s="92"/>
      <c r="BF272" s="92"/>
      <c r="BG272" s="92"/>
    </row>
    <row r="273" spans="2:59">
      <c r="B273" s="538"/>
      <c r="C273" s="40" t="s">
        <v>77</v>
      </c>
      <c r="D273" s="893"/>
      <c r="E273" s="846">
        <f>E240+E253+E261</f>
        <v>57.731600000000007</v>
      </c>
      <c r="F273" s="848">
        <f>F240+F253+F261</f>
        <v>71.944999999999993</v>
      </c>
      <c r="G273" s="848">
        <f>G240+G253+G261</f>
        <v>252.08019999999999</v>
      </c>
      <c r="H273" s="928">
        <f>H240+H253+H261</f>
        <v>1887.5331999999999</v>
      </c>
      <c r="I273" s="107"/>
      <c r="J273" s="5"/>
      <c r="K273" s="6"/>
      <c r="L273" s="1303"/>
      <c r="M273" s="1092"/>
      <c r="N273" s="1303"/>
      <c r="O273" s="107"/>
      <c r="P273" s="1303"/>
      <c r="Q273" s="1304"/>
      <c r="R273" s="1303"/>
      <c r="S273" s="1303"/>
      <c r="T273" s="1303"/>
      <c r="U273" s="1303"/>
      <c r="V273" s="1303"/>
      <c r="W273" s="1303"/>
      <c r="X273" s="1303"/>
      <c r="Y273" s="1303"/>
      <c r="Z273" s="1303"/>
      <c r="AA273" s="460"/>
      <c r="AB273" s="313"/>
      <c r="AC273" s="313"/>
      <c r="AD273" s="314"/>
      <c r="AE273" s="314"/>
      <c r="AF273" s="92"/>
      <c r="AG273" s="92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  <c r="AU273" s="92"/>
      <c r="AV273" s="92"/>
      <c r="AW273" s="92"/>
      <c r="AX273" s="92"/>
      <c r="AY273" s="92"/>
      <c r="AZ273" s="92"/>
      <c r="BA273" s="92"/>
      <c r="BB273" s="92"/>
      <c r="BC273" s="92"/>
      <c r="BD273" s="92"/>
      <c r="BE273" s="92"/>
      <c r="BF273" s="92"/>
      <c r="BG273" s="92"/>
    </row>
    <row r="274" spans="2:59">
      <c r="B274" s="570"/>
      <c r="C274" s="571" t="s">
        <v>10</v>
      </c>
      <c r="D274" s="780">
        <v>0.7</v>
      </c>
      <c r="E274" s="880">
        <f>E644</f>
        <v>63</v>
      </c>
      <c r="F274" s="881">
        <f>F644</f>
        <v>64.400000000000006</v>
      </c>
      <c r="G274" s="881">
        <f>G644</f>
        <v>268.10000000000002</v>
      </c>
      <c r="H274" s="882">
        <f>H644</f>
        <v>1904</v>
      </c>
      <c r="I274" s="898"/>
      <c r="J274" s="31"/>
      <c r="K274" s="6"/>
      <c r="L274" s="1303"/>
      <c r="M274" s="1304"/>
      <c r="N274" s="1303"/>
      <c r="O274" s="107"/>
      <c r="P274" s="1303"/>
      <c r="Q274" s="1304"/>
      <c r="R274" s="1303"/>
      <c r="S274" s="1303"/>
      <c r="T274" s="1303"/>
      <c r="U274" s="1303"/>
      <c r="V274" s="1303"/>
      <c r="W274" s="1303"/>
      <c r="X274" s="1303"/>
      <c r="Y274" s="1303"/>
      <c r="Z274" s="1303"/>
      <c r="AA274" s="311"/>
      <c r="AB274" s="311"/>
      <c r="AC274" s="316"/>
      <c r="AD274" s="316"/>
      <c r="AE274" s="317"/>
      <c r="AF274" s="92"/>
      <c r="AG274" s="92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2"/>
      <c r="AT274" s="92"/>
      <c r="AU274" s="92"/>
      <c r="AV274" s="92"/>
      <c r="AW274" s="92"/>
      <c r="AX274" s="92"/>
      <c r="AY274" s="92"/>
      <c r="AZ274" s="92"/>
      <c r="BA274" s="92"/>
      <c r="BB274" s="92"/>
      <c r="BC274" s="92"/>
      <c r="BD274" s="92"/>
      <c r="BE274" s="92"/>
      <c r="BF274" s="92"/>
      <c r="BG274" s="92"/>
    </row>
    <row r="275" spans="2:59" ht="15" thickBot="1">
      <c r="B275" s="204"/>
      <c r="C275" s="568" t="s">
        <v>109</v>
      </c>
      <c r="D275" s="782"/>
      <c r="E275" s="845">
        <f>(E273*100/E622)-70</f>
        <v>-5.8537777777777649</v>
      </c>
      <c r="F275" s="849">
        <f>(F273*100/F622)-70</f>
        <v>8.2010869565217348</v>
      </c>
      <c r="G275" s="849">
        <f>(G273*100/G622)-70</f>
        <v>-4.182715404699735</v>
      </c>
      <c r="H275" s="897">
        <f>(H273*100/H622)-70</f>
        <v>-0.60539705882354156</v>
      </c>
      <c r="I275" s="661"/>
      <c r="J275" s="5"/>
      <c r="K275" s="6"/>
      <c r="L275" s="1303"/>
      <c r="M275" s="1304"/>
      <c r="N275" s="1303"/>
      <c r="O275" s="107"/>
      <c r="P275" s="107"/>
      <c r="Q275" s="1303"/>
      <c r="R275" s="1303"/>
      <c r="S275" s="1303"/>
      <c r="T275" s="1303"/>
      <c r="U275" s="1303"/>
      <c r="V275" s="1303"/>
      <c r="W275" s="1303"/>
      <c r="X275" s="1303"/>
      <c r="Y275" s="1303"/>
      <c r="Z275" s="1303"/>
      <c r="AA275" s="107"/>
      <c r="AB275" s="107"/>
      <c r="AC275" s="107"/>
      <c r="AD275" s="107"/>
      <c r="AE275" s="92"/>
      <c r="AF275" s="92"/>
      <c r="AG275" s="92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2"/>
      <c r="AT275" s="92"/>
      <c r="AU275" s="92"/>
      <c r="AV275" s="92"/>
      <c r="AW275" s="92"/>
      <c r="AX275" s="92"/>
      <c r="AY275" s="92"/>
      <c r="AZ275" s="92"/>
      <c r="BA275" s="92"/>
      <c r="BB275" s="92"/>
      <c r="BC275" s="92"/>
      <c r="BD275" s="92"/>
      <c r="BE275" s="92"/>
      <c r="BF275" s="92"/>
      <c r="BG275" s="92"/>
    </row>
    <row r="276" spans="2:59" ht="13.5" customHeight="1">
      <c r="B276" s="584"/>
      <c r="D276" s="493"/>
      <c r="E276" s="892"/>
      <c r="F276" s="892"/>
      <c r="G276" s="892"/>
      <c r="H276" s="892"/>
      <c r="I276" s="493"/>
      <c r="K276" s="6"/>
      <c r="L276" s="107"/>
      <c r="M276" s="1304"/>
      <c r="N276" s="1303"/>
      <c r="O276" s="107"/>
      <c r="P276" s="107"/>
      <c r="Q276" s="1303"/>
      <c r="R276" s="1303"/>
      <c r="S276" s="1303"/>
      <c r="T276" s="1303"/>
      <c r="U276" s="1303"/>
      <c r="V276" s="1303"/>
      <c r="W276" s="1303"/>
      <c r="X276" s="1303"/>
      <c r="Y276" s="1303"/>
      <c r="Z276" s="1303"/>
      <c r="AA276" s="107"/>
      <c r="AB276" s="107"/>
      <c r="AC276" s="107"/>
      <c r="AD276" s="107"/>
      <c r="AE276" s="92"/>
      <c r="AF276" s="92"/>
      <c r="AG276" s="92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2"/>
      <c r="AT276" s="92"/>
      <c r="AU276" s="92"/>
      <c r="AV276" s="92"/>
      <c r="AW276" s="92"/>
      <c r="AX276" s="92"/>
      <c r="AY276" s="92"/>
      <c r="AZ276" s="92"/>
      <c r="BA276" s="92"/>
      <c r="BB276" s="92"/>
      <c r="BC276" s="92"/>
      <c r="BD276" s="92"/>
      <c r="BE276" s="92"/>
      <c r="BF276" s="92"/>
      <c r="BG276" s="92"/>
    </row>
    <row r="277" spans="2:59" ht="12.75" customHeight="1">
      <c r="B277" s="1"/>
      <c r="K277" s="6"/>
      <c r="L277" s="107"/>
      <c r="M277" s="1304"/>
      <c r="N277" s="192"/>
      <c r="O277" s="107"/>
      <c r="P277" s="107"/>
      <c r="Q277" s="1303"/>
      <c r="R277" s="1303"/>
      <c r="S277" s="1303"/>
      <c r="T277" s="1303"/>
      <c r="U277" s="1303"/>
      <c r="V277" s="1303"/>
      <c r="W277" s="1303"/>
      <c r="X277" s="1303"/>
      <c r="Y277" s="1303"/>
      <c r="Z277" s="1303"/>
      <c r="AA277" s="107"/>
      <c r="AB277" s="107"/>
      <c r="AC277" s="107"/>
      <c r="AD277" s="107"/>
      <c r="AE277" s="92"/>
      <c r="AF277" s="92"/>
      <c r="AG277" s="174"/>
      <c r="AH277" s="174"/>
      <c r="AI277" s="174"/>
      <c r="AJ277" s="164"/>
      <c r="AK277" s="428"/>
      <c r="AL277" s="174"/>
      <c r="AM277" s="164"/>
      <c r="AN277" s="164"/>
      <c r="AO277" s="174"/>
      <c r="AP277" s="429"/>
      <c r="AQ277" s="174"/>
      <c r="AR277" s="174"/>
      <c r="AS277" s="92"/>
      <c r="AT277" s="112"/>
      <c r="AU277" s="92"/>
      <c r="AV277" s="92"/>
      <c r="AW277" s="92"/>
      <c r="AX277" s="92"/>
      <c r="AY277" s="92"/>
      <c r="AZ277" s="92"/>
      <c r="BA277" s="92"/>
      <c r="BB277" s="92"/>
      <c r="BC277" s="92"/>
      <c r="BD277" s="92"/>
      <c r="BE277" s="92"/>
      <c r="BF277" s="92"/>
      <c r="BG277" s="92"/>
    </row>
    <row r="278" spans="2:59" ht="14.25" customHeight="1">
      <c r="B278" s="1"/>
      <c r="L278" s="107"/>
      <c r="M278" s="107"/>
      <c r="N278" s="107"/>
      <c r="O278" s="107"/>
      <c r="P278" s="107"/>
      <c r="Q278" s="1303"/>
      <c r="R278" s="1303"/>
      <c r="S278" s="1303"/>
      <c r="T278" s="1303"/>
      <c r="U278" s="1303"/>
      <c r="V278" s="1303"/>
      <c r="W278" s="1303"/>
      <c r="X278" s="1303"/>
      <c r="Y278" s="1303"/>
      <c r="Z278" s="1303"/>
      <c r="AA278" s="107"/>
      <c r="AB278" s="107"/>
      <c r="AC278" s="107"/>
      <c r="AD278" s="107"/>
      <c r="AE278" s="92"/>
      <c r="AF278" s="92"/>
      <c r="AG278" s="174"/>
      <c r="AH278" s="174"/>
      <c r="AI278" s="174"/>
      <c r="AJ278" s="174"/>
      <c r="AK278" s="174"/>
      <c r="AL278" s="174"/>
      <c r="AM278" s="174"/>
      <c r="AN278" s="174"/>
      <c r="AO278" s="174"/>
      <c r="AP278" s="174"/>
      <c r="AQ278" s="174"/>
      <c r="AR278" s="174"/>
      <c r="AS278" s="92"/>
      <c r="AT278" s="92"/>
      <c r="AU278" s="92"/>
      <c r="AV278" s="92"/>
      <c r="AW278" s="92"/>
      <c r="AX278" s="92"/>
      <c r="AY278" s="92"/>
      <c r="AZ278" s="92"/>
      <c r="BA278" s="92"/>
      <c r="BB278" s="92"/>
      <c r="BC278" s="92"/>
      <c r="BD278" s="92"/>
      <c r="BE278" s="92"/>
      <c r="BF278" s="92"/>
      <c r="BG278" s="92"/>
    </row>
    <row r="279" spans="2:59" ht="15.6">
      <c r="K279" s="6"/>
      <c r="L279" s="107"/>
      <c r="M279" s="107"/>
      <c r="N279" s="107"/>
      <c r="O279" s="107"/>
      <c r="P279" s="1303"/>
      <c r="Q279" s="1304"/>
      <c r="R279" s="1303"/>
      <c r="S279" s="1303"/>
      <c r="T279" s="1303"/>
      <c r="U279" s="1303"/>
      <c r="V279" s="1303"/>
      <c r="W279" s="1303"/>
      <c r="X279" s="1303"/>
      <c r="Y279" s="1303"/>
      <c r="Z279" s="1303"/>
      <c r="AA279" s="107"/>
      <c r="AB279" s="107"/>
      <c r="AC279" s="107"/>
      <c r="AD279" s="107"/>
      <c r="AE279" s="92"/>
      <c r="AF279" s="92"/>
      <c r="AG279" s="92"/>
      <c r="AH279" s="92"/>
      <c r="AI279" s="92"/>
      <c r="AJ279" s="164"/>
      <c r="AK279" s="164"/>
      <c r="AL279" s="92"/>
      <c r="AM279" s="164"/>
      <c r="AN279" s="164"/>
      <c r="AO279" s="92"/>
      <c r="AP279" s="88"/>
      <c r="AQ279" s="92"/>
      <c r="AR279" s="92"/>
      <c r="AS279" s="92"/>
      <c r="AT279" s="92"/>
      <c r="AU279" s="92"/>
      <c r="AV279" s="92"/>
      <c r="AW279" s="92"/>
      <c r="AX279" s="92"/>
      <c r="AY279" s="92"/>
      <c r="AZ279" s="92"/>
      <c r="BA279" s="92"/>
      <c r="BB279" s="92"/>
      <c r="BC279" s="92"/>
      <c r="BD279" s="92"/>
      <c r="BE279" s="92"/>
      <c r="BF279" s="92"/>
      <c r="BG279" s="92"/>
    </row>
    <row r="280" spans="2:59" ht="15.6">
      <c r="D280" s="900" t="str">
        <f>D58</f>
        <v xml:space="preserve">Россия Краснодарский край </v>
      </c>
      <c r="E280" s="493"/>
      <c r="F280" s="493"/>
      <c r="G280" s="493"/>
      <c r="H280" s="493"/>
      <c r="I280" s="493"/>
      <c r="K280" s="6"/>
      <c r="L280" s="107"/>
      <c r="M280" s="107"/>
      <c r="N280" s="107"/>
      <c r="O280" s="107"/>
      <c r="P280" s="1303"/>
      <c r="Q280" s="1304"/>
      <c r="R280" s="1303"/>
      <c r="S280" s="1303"/>
      <c r="T280" s="1303"/>
      <c r="U280" s="1303"/>
      <c r="V280" s="1303"/>
      <c r="W280" s="1303"/>
      <c r="X280" s="1303"/>
      <c r="Y280" s="1303"/>
      <c r="Z280" s="1303"/>
      <c r="AA280" s="107"/>
      <c r="AB280" s="107"/>
      <c r="AC280" s="107"/>
      <c r="AD280" s="107"/>
      <c r="AE280" s="92"/>
      <c r="AF280" s="92"/>
      <c r="AG280" s="433"/>
      <c r="AH280" s="434"/>
      <c r="AI280" s="435"/>
      <c r="AJ280" s="436"/>
      <c r="AK280" s="437"/>
      <c r="AL280" s="437"/>
      <c r="AM280" s="437"/>
      <c r="AN280" s="437"/>
      <c r="AO280" s="437"/>
      <c r="AP280" s="437"/>
      <c r="AQ280" s="433"/>
      <c r="AR280" s="433"/>
      <c r="AS280" s="438"/>
      <c r="AT280" s="92"/>
      <c r="AU280" s="92"/>
      <c r="AV280" s="92"/>
      <c r="AW280" s="92"/>
      <c r="AX280" s="92"/>
      <c r="AY280" s="92"/>
      <c r="AZ280" s="92"/>
      <c r="BA280" s="92"/>
      <c r="BB280" s="92"/>
      <c r="BC280" s="92"/>
      <c r="BD280" s="92"/>
      <c r="BE280" s="92"/>
      <c r="BF280" s="92"/>
      <c r="BG280" s="92"/>
    </row>
    <row r="281" spans="2:59">
      <c r="B281" s="25" t="str">
        <f>B59</f>
        <v xml:space="preserve">     10 - ТИДНЕВНОЕ  МЕНЮ  ПРИГОТОВЛЯЕМЫХ  БЛЮД ШКОЛЬНЫХ    З А В Т Р А К О В - О Б Е Д О В - П О Л Д Н И К О В</v>
      </c>
      <c r="D281" s="79"/>
      <c r="E281" s="79"/>
      <c r="F281" s="493"/>
      <c r="G281" s="493"/>
      <c r="H281" s="493"/>
      <c r="I281" s="79"/>
      <c r="J281"/>
      <c r="K281" s="6"/>
      <c r="L281" s="107"/>
      <c r="M281" s="107"/>
      <c r="N281" s="107"/>
      <c r="O281" s="658"/>
      <c r="P281" s="1303"/>
      <c r="Q281" s="1304"/>
      <c r="R281" s="1303"/>
      <c r="S281" s="1303"/>
      <c r="T281" s="1303"/>
      <c r="U281" s="1303"/>
      <c r="V281" s="1303"/>
      <c r="W281" s="1303"/>
      <c r="X281" s="1303"/>
      <c r="Y281" s="1303"/>
      <c r="Z281" s="1303"/>
      <c r="AA281" s="107"/>
      <c r="AB281" s="107"/>
      <c r="AC281" s="107"/>
      <c r="AD281" s="107"/>
      <c r="AE281" s="92"/>
      <c r="AF281" s="92"/>
      <c r="AG281" s="185"/>
      <c r="AH281" s="185"/>
      <c r="AI281" s="185"/>
      <c r="AJ281" s="439"/>
      <c r="AK281" s="185"/>
      <c r="AL281" s="185"/>
      <c r="AM281" s="185"/>
      <c r="AN281" s="185"/>
      <c r="AO281" s="185"/>
      <c r="AP281" s="185"/>
      <c r="AQ281" s="185"/>
      <c r="AR281" s="185"/>
      <c r="AS281" s="185"/>
      <c r="AT281" s="92"/>
      <c r="AU281" s="92"/>
      <c r="AV281" s="92"/>
      <c r="AW281" s="92"/>
      <c r="AX281" s="92"/>
      <c r="AY281" s="92"/>
      <c r="AZ281" s="92"/>
      <c r="BA281" s="92"/>
      <c r="BB281" s="92"/>
      <c r="BC281" s="92"/>
      <c r="BD281" s="92"/>
      <c r="BE281" s="92"/>
      <c r="BF281" s="92"/>
      <c r="BG281" s="92"/>
    </row>
    <row r="282" spans="2:59">
      <c r="C282" s="25" t="str">
        <f>C60</f>
        <v xml:space="preserve">                            ДЛЯ  УЧАЩИХСЯ  В ОБЩЕОБРАЗОВАТЕЛЬНОМ УЧРЕЖДЕНИЕ</v>
      </c>
      <c r="D282" s="493"/>
      <c r="E282" s="79"/>
      <c r="F282" s="79"/>
      <c r="G282" s="901"/>
      <c r="H282" s="901"/>
      <c r="I282" s="754"/>
      <c r="J282" s="26"/>
      <c r="K282" s="6"/>
      <c r="L282" s="107"/>
      <c r="M282" s="107"/>
      <c r="N282" s="107"/>
      <c r="O282" s="107"/>
      <c r="P282" s="1303"/>
      <c r="Q282" s="1304"/>
      <c r="R282" s="1303"/>
      <c r="S282" s="1303"/>
      <c r="T282" s="1303"/>
      <c r="U282" s="1303"/>
      <c r="V282" s="1303"/>
      <c r="W282" s="1303"/>
      <c r="X282" s="1303"/>
      <c r="Y282" s="1303"/>
      <c r="Z282" s="1303"/>
      <c r="AA282" s="1303"/>
      <c r="AB282" s="92"/>
      <c r="AC282" s="92"/>
      <c r="AD282" s="92"/>
      <c r="AE282" s="92"/>
      <c r="AF282" s="92"/>
      <c r="AG282" s="102"/>
      <c r="AH282" s="102"/>
      <c r="AI282" s="296"/>
      <c r="AJ282" s="158"/>
      <c r="AK282" s="102"/>
      <c r="AL282" s="157"/>
      <c r="AM282" s="157"/>
      <c r="AN282" s="157"/>
      <c r="AO282" s="157"/>
      <c r="AP282" s="157"/>
      <c r="AQ282" s="157"/>
      <c r="AR282" s="157"/>
      <c r="AS282" s="157"/>
      <c r="AT282" s="92"/>
      <c r="AU282" s="92"/>
      <c r="AV282" s="92"/>
      <c r="AW282" s="92"/>
      <c r="AX282" s="92"/>
      <c r="AY282" s="92"/>
      <c r="AZ282" s="92"/>
      <c r="BA282" s="92"/>
      <c r="BB282" s="92"/>
      <c r="BC282" s="92"/>
      <c r="BD282" s="92"/>
      <c r="BE282" s="92"/>
      <c r="BF282" s="92"/>
      <c r="BG282" s="92"/>
    </row>
    <row r="283" spans="2:59" ht="15.6">
      <c r="B283" s="541" t="str">
        <f>B61</f>
        <v xml:space="preserve">   Возрастная категория:   с   12  лет  и старше                 Сезон:    ЗИМА  -  ВЕСНА  2025 -____г.г.</v>
      </c>
      <c r="C283" s="26"/>
      <c r="D283" s="79"/>
      <c r="E283" s="902"/>
      <c r="F283" s="79"/>
      <c r="G283" s="2"/>
      <c r="H283" s="754"/>
      <c r="I283" s="754"/>
      <c r="J283" s="33"/>
      <c r="K283" s="6"/>
      <c r="L283" s="508"/>
      <c r="M283" s="508"/>
      <c r="N283" s="508"/>
      <c r="O283" s="184"/>
      <c r="P283" s="1303"/>
      <c r="Q283" s="1304"/>
      <c r="R283" s="1303"/>
      <c r="S283" s="1303"/>
      <c r="T283" s="1303"/>
      <c r="U283" s="1303"/>
      <c r="V283" s="1303"/>
      <c r="W283" s="1303"/>
      <c r="X283" s="1303"/>
      <c r="Y283" s="1303"/>
      <c r="Z283" s="1303"/>
      <c r="AA283" s="1303"/>
      <c r="AB283" s="92"/>
      <c r="AC283" s="92"/>
      <c r="AD283" s="92"/>
      <c r="AE283" s="92"/>
      <c r="AF283" s="92"/>
      <c r="AG283" s="450"/>
      <c r="AH283" s="450"/>
      <c r="AI283" s="450"/>
      <c r="AJ283" s="459"/>
      <c r="AK283" s="450"/>
      <c r="AL283" s="450"/>
      <c r="AM283" s="450"/>
      <c r="AN283" s="450"/>
      <c r="AO283" s="451"/>
      <c r="AP283" s="451"/>
      <c r="AQ283" s="450"/>
      <c r="AR283" s="450"/>
      <c r="AS283" s="450"/>
      <c r="AT283" s="92"/>
      <c r="AU283" s="92"/>
      <c r="AV283" s="92"/>
      <c r="AW283" s="92"/>
      <c r="AX283" s="92"/>
      <c r="AY283" s="92"/>
      <c r="AZ283" s="92"/>
      <c r="BA283" s="92"/>
      <c r="BB283" s="92"/>
      <c r="BC283" s="92"/>
      <c r="BD283" s="92"/>
      <c r="BE283" s="92"/>
      <c r="BF283" s="92"/>
      <c r="BG283" s="92"/>
    </row>
    <row r="284" spans="2:59" ht="20.25" customHeight="1" thickBot="1">
      <c r="D284" s="903" t="s">
        <v>0</v>
      </c>
      <c r="E284" s="493"/>
      <c r="F284" s="493"/>
      <c r="G284" s="493"/>
      <c r="H284" s="493"/>
      <c r="I284" s="493"/>
      <c r="K284" s="6"/>
      <c r="L284" s="296"/>
      <c r="M284" s="296"/>
      <c r="N284" s="296"/>
      <c r="O284" s="1440"/>
      <c r="P284" s="1303"/>
      <c r="Q284" s="1304"/>
      <c r="R284" s="582"/>
      <c r="S284" s="1303"/>
      <c r="T284" s="1303"/>
      <c r="U284" s="1303"/>
      <c r="V284" s="1303"/>
      <c r="W284" s="1303"/>
      <c r="X284" s="1303"/>
      <c r="Y284" s="1303"/>
      <c r="Z284" s="1303"/>
      <c r="AA284" s="112"/>
      <c r="AB284" s="92"/>
      <c r="AC284" s="92"/>
      <c r="AD284" s="455"/>
      <c r="AE284" s="105"/>
      <c r="AF284" s="92"/>
      <c r="AG284" s="92"/>
      <c r="AH284" s="92"/>
      <c r="AI284" s="92"/>
      <c r="AJ284" s="92"/>
      <c r="AK284" s="92"/>
      <c r="AL284" s="92"/>
      <c r="AM284" s="92"/>
      <c r="AN284" s="92"/>
      <c r="AO284" s="92"/>
      <c r="AP284" s="92"/>
      <c r="AQ284" s="92"/>
      <c r="AR284" s="92"/>
      <c r="AS284" s="92"/>
      <c r="AT284" s="92"/>
      <c r="AU284" s="92"/>
      <c r="AV284" s="92"/>
      <c r="AW284" s="92"/>
      <c r="AX284" s="92"/>
      <c r="AY284" s="92"/>
      <c r="AZ284" s="92"/>
      <c r="BA284" s="92"/>
      <c r="BB284" s="92"/>
      <c r="BC284" s="92"/>
      <c r="BD284" s="92"/>
      <c r="BE284" s="92"/>
      <c r="BF284" s="92"/>
      <c r="BG284" s="92"/>
    </row>
    <row r="285" spans="2:59" ht="14.25" customHeight="1" thickBot="1">
      <c r="B285" s="624" t="s">
        <v>39</v>
      </c>
      <c r="C285" s="76"/>
      <c r="D285" s="904" t="s">
        <v>40</v>
      </c>
      <c r="E285" s="905" t="s">
        <v>41</v>
      </c>
      <c r="F285" s="905"/>
      <c r="G285" s="905"/>
      <c r="H285" s="906" t="s">
        <v>42</v>
      </c>
      <c r="I285" s="907" t="s">
        <v>43</v>
      </c>
      <c r="J285" s="347" t="s">
        <v>44</v>
      </c>
      <c r="K285" s="6"/>
      <c r="L285" s="582"/>
      <c r="M285" s="1303"/>
      <c r="N285" s="1303"/>
      <c r="O285" s="107"/>
      <c r="P285" s="1303"/>
      <c r="Q285" s="1304"/>
      <c r="R285" s="1303"/>
      <c r="S285" s="1308"/>
      <c r="T285" s="1303"/>
      <c r="U285" s="1303"/>
      <c r="V285" s="1303"/>
      <c r="W285" s="1303"/>
      <c r="X285" s="1303"/>
      <c r="Y285" s="1303"/>
      <c r="Z285" s="1303"/>
      <c r="AA285" s="1303"/>
      <c r="AB285" s="184"/>
      <c r="AC285" s="92"/>
      <c r="AD285" s="143"/>
      <c r="AE285" s="101"/>
      <c r="AF285" s="92"/>
      <c r="AG285" s="92"/>
      <c r="AH285" s="92"/>
      <c r="AI285" s="92"/>
      <c r="AJ285" s="92"/>
      <c r="AK285" s="92"/>
      <c r="AL285" s="92"/>
      <c r="AM285" s="92"/>
      <c r="AN285" s="92"/>
      <c r="AO285" s="92"/>
      <c r="AP285" s="429"/>
      <c r="AQ285" s="92"/>
      <c r="AR285" s="429"/>
      <c r="AS285" s="92"/>
      <c r="AT285" s="92"/>
      <c r="AU285" s="92"/>
      <c r="AV285" s="92"/>
      <c r="AW285" s="92"/>
      <c r="AX285" s="92"/>
      <c r="AY285" s="92"/>
      <c r="AZ285" s="92"/>
      <c r="BA285" s="92"/>
      <c r="BB285" s="92"/>
      <c r="BC285" s="92"/>
      <c r="BD285" s="92"/>
      <c r="BE285" s="92"/>
      <c r="BF285" s="92"/>
      <c r="BG285" s="92"/>
    </row>
    <row r="286" spans="2:59" ht="15.75" customHeight="1">
      <c r="B286" s="352" t="s">
        <v>45</v>
      </c>
      <c r="C286" s="349" t="s">
        <v>46</v>
      </c>
      <c r="D286" s="908" t="s">
        <v>47</v>
      </c>
      <c r="E286" s="909" t="s">
        <v>48</v>
      </c>
      <c r="F286" s="909" t="s">
        <v>19</v>
      </c>
      <c r="G286" s="909" t="s">
        <v>20</v>
      </c>
      <c r="H286" s="910" t="s">
        <v>49</v>
      </c>
      <c r="I286" s="911" t="s">
        <v>50</v>
      </c>
      <c r="J286" s="354" t="s">
        <v>96</v>
      </c>
      <c r="K286" s="6"/>
      <c r="L286" s="1357"/>
      <c r="M286" s="315"/>
      <c r="N286" s="315"/>
      <c r="O286" s="315"/>
      <c r="P286" s="315"/>
      <c r="Q286" s="1304"/>
      <c r="R286" s="1305"/>
      <c r="S286" s="1300"/>
      <c r="T286" s="1297"/>
      <c r="U286" s="1303"/>
      <c r="V286" s="1303"/>
      <c r="W286" s="1303"/>
      <c r="X286" s="1303"/>
      <c r="Y286" s="1303"/>
      <c r="Z286" s="1303"/>
      <c r="AA286" s="418"/>
      <c r="AB286" s="409"/>
      <c r="AC286" s="409"/>
      <c r="AD286" s="409"/>
      <c r="AE286" s="409"/>
      <c r="AF286" s="92"/>
      <c r="AG286" s="92"/>
      <c r="AH286" s="92"/>
      <c r="AI286" s="92"/>
      <c r="AJ286" s="461"/>
      <c r="AK286" s="92"/>
      <c r="AL286" s="92"/>
      <c r="AM286" s="92"/>
      <c r="AN286" s="92"/>
      <c r="AO286" s="92"/>
      <c r="AP286" s="92"/>
      <c r="AQ286" s="92"/>
      <c r="AR286" s="429"/>
      <c r="AS286" s="92"/>
      <c r="AT286" s="92"/>
      <c r="AU286" s="92"/>
      <c r="AV286" s="92"/>
      <c r="AW286" s="92"/>
      <c r="AX286" s="92"/>
      <c r="AY286" s="92"/>
      <c r="AZ286" s="92"/>
      <c r="BA286" s="92"/>
      <c r="BB286" s="92"/>
      <c r="BC286" s="92"/>
      <c r="BD286" s="92"/>
      <c r="BE286" s="92"/>
      <c r="BF286" s="92"/>
      <c r="BG286" s="92"/>
    </row>
    <row r="287" spans="2:59" ht="13.5" customHeight="1" thickBot="1">
      <c r="B287" s="625"/>
      <c r="C287" s="383"/>
      <c r="D287" s="912"/>
      <c r="E287" s="913" t="s">
        <v>5</v>
      </c>
      <c r="F287" s="913" t="s">
        <v>6</v>
      </c>
      <c r="G287" s="913" t="s">
        <v>7</v>
      </c>
      <c r="H287" s="914" t="s">
        <v>51</v>
      </c>
      <c r="I287" s="915" t="s">
        <v>52</v>
      </c>
      <c r="J287" s="360" t="s">
        <v>95</v>
      </c>
      <c r="K287" s="6"/>
      <c r="L287" s="134"/>
      <c r="M287" s="102"/>
      <c r="N287" s="102"/>
      <c r="O287" s="102"/>
      <c r="P287" s="1214"/>
      <c r="Q287" s="1304"/>
      <c r="R287" s="1303"/>
      <c r="S287" s="99"/>
      <c r="T287" s="1303"/>
      <c r="U287" s="1303"/>
      <c r="V287" s="1303"/>
      <c r="W287" s="467"/>
      <c r="X287" s="1303"/>
      <c r="Y287" s="1303"/>
      <c r="Z287" s="1303"/>
      <c r="AA287" s="419"/>
      <c r="AB287" s="419"/>
      <c r="AC287" s="419"/>
      <c r="AD287" s="419"/>
      <c r="AE287" s="419"/>
      <c r="AF287" s="92"/>
      <c r="AG287" s="321"/>
      <c r="AH287" s="100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  <c r="AU287" s="92"/>
      <c r="AV287" s="92"/>
      <c r="AW287" s="92"/>
      <c r="AX287" s="92"/>
      <c r="AY287" s="92"/>
      <c r="AZ287" s="92"/>
      <c r="BA287" s="92"/>
      <c r="BB287" s="92"/>
      <c r="BC287" s="92"/>
      <c r="BD287" s="92"/>
      <c r="BE287" s="92"/>
      <c r="BF287" s="92"/>
      <c r="BG287" s="92"/>
    </row>
    <row r="288" spans="2:59">
      <c r="B288" s="1290" t="s">
        <v>53</v>
      </c>
      <c r="C288" s="361" t="s">
        <v>33</v>
      </c>
      <c r="D288" s="916"/>
      <c r="E288" s="929"/>
      <c r="F288" s="930"/>
      <c r="G288" s="930"/>
      <c r="H288" s="1024"/>
      <c r="I288" s="1341"/>
      <c r="J288" s="366"/>
      <c r="K288" s="6"/>
      <c r="L288" s="237"/>
      <c r="M288" s="1308"/>
      <c r="N288" s="1308"/>
      <c r="O288" s="1308"/>
      <c r="P288" s="1308"/>
      <c r="Q288" s="1304"/>
      <c r="R288" s="1305"/>
      <c r="S288" s="1300"/>
      <c r="T288" s="1297"/>
      <c r="U288" s="1303"/>
      <c r="V288" s="1303"/>
      <c r="W288" s="482"/>
      <c r="X288" s="1303"/>
      <c r="Y288" s="1303"/>
      <c r="Z288" s="1303"/>
      <c r="AA288" s="107"/>
      <c r="AB288" s="107"/>
      <c r="AC288" s="107"/>
      <c r="AD288" s="107"/>
      <c r="AE288" s="92"/>
      <c r="AF288" s="92"/>
      <c r="AG288" s="92"/>
      <c r="AH288" s="100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2"/>
      <c r="BC288" s="92"/>
      <c r="BD288" s="92"/>
      <c r="BE288" s="92"/>
      <c r="BF288" s="92"/>
      <c r="BG288" s="92"/>
    </row>
    <row r="289" spans="2:59">
      <c r="B289" s="1291" t="s">
        <v>54</v>
      </c>
      <c r="C289" s="212" t="s">
        <v>141</v>
      </c>
      <c r="D289" s="1316"/>
      <c r="E289" s="628"/>
      <c r="F289" s="576"/>
      <c r="G289" s="628"/>
      <c r="H289" s="1061"/>
      <c r="I289" s="1206"/>
      <c r="J289" s="1022"/>
      <c r="K289" s="6"/>
      <c r="L289" s="107"/>
      <c r="M289" s="1063"/>
      <c r="N289" s="1063"/>
      <c r="O289" s="1063"/>
      <c r="P289" s="1063"/>
      <c r="Q289" s="1304"/>
      <c r="R289" s="1305"/>
      <c r="S289" s="1300"/>
      <c r="T289" s="1298"/>
      <c r="U289" s="1303"/>
      <c r="V289" s="1303"/>
      <c r="W289" s="467"/>
      <c r="X289" s="1303"/>
      <c r="Y289" s="1303"/>
      <c r="Z289" s="1303"/>
      <c r="AA289" s="102"/>
      <c r="AB289" s="201"/>
      <c r="AC289" s="102"/>
      <c r="AD289" s="102"/>
      <c r="AE289" s="157"/>
      <c r="AF289" s="92"/>
      <c r="AG289" s="143"/>
      <c r="AH289" s="100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  <c r="AU289" s="92"/>
      <c r="AV289" s="92"/>
      <c r="AW289" s="92"/>
      <c r="AX289" s="92"/>
      <c r="AY289" s="92"/>
      <c r="AZ289" s="92"/>
      <c r="BA289" s="92"/>
      <c r="BB289" s="92"/>
      <c r="BC289" s="92"/>
      <c r="BD289" s="92"/>
      <c r="BE289" s="92"/>
      <c r="BF289" s="92"/>
      <c r="BG289" s="92"/>
    </row>
    <row r="290" spans="2:59" ht="14.25" customHeight="1">
      <c r="B290" s="1292" t="s">
        <v>11</v>
      </c>
      <c r="C290" s="1339" t="s">
        <v>249</v>
      </c>
      <c r="D290" s="1218">
        <v>100</v>
      </c>
      <c r="E290" s="760">
        <v>1.7067000000000001</v>
      </c>
      <c r="F290" s="716">
        <v>5.0033000000000003</v>
      </c>
      <c r="G290" s="716">
        <v>8.24</v>
      </c>
      <c r="H290" s="839">
        <v>84.816999999999993</v>
      </c>
      <c r="I290" s="1340">
        <v>4</v>
      </c>
      <c r="J290" s="1032" t="s">
        <v>167</v>
      </c>
      <c r="K290" s="6"/>
      <c r="L290" s="1308"/>
      <c r="M290" s="107"/>
      <c r="N290" s="107"/>
      <c r="O290" s="107"/>
      <c r="P290" s="107"/>
      <c r="Q290" s="1304"/>
      <c r="R290" s="1305"/>
      <c r="S290" s="1300"/>
      <c r="T290" s="1298"/>
      <c r="U290" s="1303"/>
      <c r="V290" s="1303"/>
      <c r="W290" s="467"/>
      <c r="X290" s="1303"/>
      <c r="Y290" s="1303"/>
      <c r="Z290" s="1303"/>
      <c r="AA290" s="157"/>
      <c r="AB290" s="134"/>
      <c r="AC290" s="157"/>
      <c r="AD290" s="157"/>
      <c r="AE290" s="157"/>
      <c r="AF290" s="92"/>
      <c r="AG290" s="101"/>
      <c r="AH290" s="88"/>
      <c r="AI290" s="87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  <c r="AU290" s="92"/>
      <c r="AV290" s="92"/>
      <c r="AW290" s="92"/>
      <c r="AX290" s="92"/>
      <c r="AY290" s="92"/>
      <c r="AZ290" s="92"/>
      <c r="BA290" s="92"/>
      <c r="BB290" s="92"/>
      <c r="BC290" s="92"/>
      <c r="BD290" s="92"/>
      <c r="BE290" s="92"/>
      <c r="BF290" s="92"/>
      <c r="BG290" s="92"/>
    </row>
    <row r="291" spans="2:59" ht="17.25" customHeight="1">
      <c r="B291" s="681"/>
      <c r="C291" s="1319" t="s">
        <v>313</v>
      </c>
      <c r="D291" s="1316">
        <v>110</v>
      </c>
      <c r="E291" s="1027">
        <v>15.154999999999999</v>
      </c>
      <c r="F291" s="632">
        <v>5.6951700000000001</v>
      </c>
      <c r="G291" s="1028">
        <v>13.05138</v>
      </c>
      <c r="H291" s="708">
        <v>149.08080000000001</v>
      </c>
      <c r="I291" s="870">
        <v>78</v>
      </c>
      <c r="J291" s="1033" t="s">
        <v>284</v>
      </c>
      <c r="K291" s="31"/>
      <c r="L291" s="1359"/>
      <c r="M291" s="315"/>
      <c r="N291" s="315"/>
      <c r="O291" s="315"/>
      <c r="P291" s="315"/>
      <c r="Q291" s="1304"/>
      <c r="R291" s="985"/>
      <c r="S291" s="1300"/>
      <c r="T291" s="1298"/>
      <c r="U291" s="1303"/>
      <c r="V291" s="1303"/>
      <c r="W291" s="467"/>
      <c r="X291" s="1303"/>
      <c r="Y291" s="1303"/>
      <c r="Z291" s="1303"/>
      <c r="AA291" s="157"/>
      <c r="AB291" s="157"/>
      <c r="AC291" s="157"/>
      <c r="AD291" s="157"/>
      <c r="AE291" s="157"/>
      <c r="AF291" s="92"/>
      <c r="AG291" s="101"/>
      <c r="AH291" s="112"/>
      <c r="AI291" s="87"/>
      <c r="AJ291" s="92"/>
      <c r="AK291" s="92"/>
      <c r="AL291" s="92"/>
      <c r="AM291" s="92"/>
      <c r="AN291" s="92"/>
      <c r="AO291" s="92"/>
      <c r="AP291" s="92"/>
      <c r="AQ291" s="92"/>
      <c r="AR291" s="92"/>
      <c r="AS291" s="92"/>
      <c r="AT291" s="92"/>
      <c r="AU291" s="92"/>
      <c r="AV291" s="92"/>
      <c r="AW291" s="92"/>
      <c r="AX291" s="92"/>
      <c r="AY291" s="92"/>
      <c r="AZ291" s="92"/>
      <c r="BA291" s="92"/>
      <c r="BB291" s="92"/>
      <c r="BC291" s="92"/>
      <c r="BD291" s="92"/>
      <c r="BE291" s="92"/>
      <c r="BF291" s="92"/>
      <c r="BG291" s="92"/>
    </row>
    <row r="292" spans="2:59" ht="16.5" customHeight="1">
      <c r="B292" s="1293" t="s">
        <v>60</v>
      </c>
      <c r="C292" s="212" t="s">
        <v>135</v>
      </c>
      <c r="D292" s="1311">
        <v>180</v>
      </c>
      <c r="E292" s="659">
        <v>3.0005000000000002</v>
      </c>
      <c r="F292" s="290">
        <v>4.0190999999999999</v>
      </c>
      <c r="G292" s="290">
        <v>28.977900000000002</v>
      </c>
      <c r="H292" s="708">
        <v>164.08600000000001</v>
      </c>
      <c r="I292" s="870">
        <v>39</v>
      </c>
      <c r="J292" s="1022" t="s">
        <v>149</v>
      </c>
      <c r="L292" s="134"/>
      <c r="M292" s="296"/>
      <c r="N292" s="102"/>
      <c r="O292" s="102"/>
      <c r="P292" s="1214"/>
      <c r="Q292" s="1304"/>
      <c r="R292" s="985"/>
      <c r="S292" s="1300"/>
      <c r="T292" s="1298"/>
      <c r="U292" s="1303"/>
      <c r="V292" s="1303"/>
      <c r="W292" s="467"/>
      <c r="X292" s="1303"/>
      <c r="Y292" s="1303"/>
      <c r="Z292" s="1303"/>
      <c r="AA292" s="102"/>
      <c r="AB292" s="102"/>
      <c r="AC292" s="102"/>
      <c r="AD292" s="102"/>
      <c r="AE292" s="157"/>
      <c r="AF292" s="92"/>
      <c r="AG292" s="108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  <c r="AU292" s="92"/>
      <c r="AV292" s="92"/>
      <c r="AW292" s="92"/>
      <c r="AX292" s="92"/>
      <c r="AY292" s="92"/>
      <c r="AZ292" s="92"/>
      <c r="BA292" s="92"/>
      <c r="BB292" s="92"/>
      <c r="BC292" s="92"/>
      <c r="BD292" s="92"/>
      <c r="BE292" s="92"/>
      <c r="BF292" s="92"/>
      <c r="BG292" s="92"/>
    </row>
    <row r="293" spans="2:59" ht="17.25" customHeight="1">
      <c r="B293" s="681"/>
      <c r="C293" s="165" t="s">
        <v>26</v>
      </c>
      <c r="D293" s="1310">
        <v>200</v>
      </c>
      <c r="E293" s="670">
        <v>1</v>
      </c>
      <c r="F293" s="1028">
        <v>0.2</v>
      </c>
      <c r="G293" s="632">
        <v>20.2</v>
      </c>
      <c r="H293" s="708">
        <v>86</v>
      </c>
      <c r="I293" s="691">
        <v>104</v>
      </c>
      <c r="J293" s="1014" t="s">
        <v>117</v>
      </c>
      <c r="K293" s="6"/>
      <c r="L293" s="237"/>
      <c r="M293" s="1308"/>
      <c r="N293" s="1308"/>
      <c r="O293" s="1308"/>
      <c r="P293" s="1308"/>
      <c r="Q293" s="1304"/>
      <c r="R293" s="1303"/>
      <c r="S293" s="1304"/>
      <c r="T293" s="1303"/>
      <c r="U293" s="1303"/>
      <c r="V293" s="1303"/>
      <c r="W293" s="1303"/>
      <c r="X293" s="1303"/>
      <c r="Y293" s="1303"/>
      <c r="Z293" s="1303"/>
      <c r="AA293" s="157"/>
      <c r="AB293" s="157"/>
      <c r="AC293" s="157"/>
      <c r="AD293" s="157"/>
      <c r="AE293" s="157"/>
      <c r="AF293" s="92"/>
      <c r="AG293" s="92"/>
      <c r="AH293" s="155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  <c r="AU293" s="92"/>
      <c r="AV293" s="92"/>
      <c r="AW293" s="92"/>
      <c r="AX293" s="92"/>
      <c r="AY293" s="92"/>
      <c r="AZ293" s="92"/>
      <c r="BA293" s="92"/>
      <c r="BB293" s="92"/>
      <c r="BC293" s="92"/>
      <c r="BD293" s="92"/>
      <c r="BE293" s="92"/>
      <c r="BF293" s="92"/>
      <c r="BG293" s="92"/>
    </row>
    <row r="294" spans="2:59" ht="15.75" customHeight="1">
      <c r="B294" s="681"/>
      <c r="C294" s="1143" t="s">
        <v>9</v>
      </c>
      <c r="D294" s="1088">
        <v>50</v>
      </c>
      <c r="E294" s="659">
        <v>1.0029999999999999</v>
      </c>
      <c r="F294" s="285">
        <v>0.65</v>
      </c>
      <c r="G294" s="285">
        <v>27.1</v>
      </c>
      <c r="H294" s="708">
        <v>118.262</v>
      </c>
      <c r="I294" s="870">
        <v>18</v>
      </c>
      <c r="J294" s="1209" t="s">
        <v>8</v>
      </c>
      <c r="K294" s="6"/>
      <c r="L294" s="107"/>
      <c r="M294" s="1056"/>
      <c r="N294" s="1056"/>
      <c r="O294" s="1056"/>
      <c r="P294" s="1064"/>
      <c r="Q294" s="1304"/>
      <c r="R294" s="1303"/>
      <c r="S294" s="1304"/>
      <c r="T294" s="1303"/>
      <c r="U294" s="1303"/>
      <c r="V294" s="1303"/>
      <c r="W294" s="1303"/>
      <c r="X294" s="1303"/>
      <c r="Y294" s="1303"/>
      <c r="Z294" s="1303"/>
      <c r="AA294" s="102"/>
      <c r="AB294" s="102"/>
      <c r="AC294" s="102"/>
      <c r="AD294" s="102"/>
      <c r="AE294" s="157"/>
      <c r="AF294" s="92"/>
      <c r="AG294" s="92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  <c r="AV294" s="92"/>
      <c r="AW294" s="92"/>
      <c r="AX294" s="92"/>
      <c r="AY294" s="92"/>
      <c r="AZ294" s="92"/>
      <c r="BA294" s="92"/>
      <c r="BB294" s="92"/>
      <c r="BC294" s="92"/>
      <c r="BD294" s="92"/>
      <c r="BE294" s="92"/>
      <c r="BF294" s="92"/>
      <c r="BG294" s="92"/>
    </row>
    <row r="295" spans="2:59" ht="15" customHeight="1" thickBot="1">
      <c r="B295" s="554"/>
      <c r="C295" s="650" t="s">
        <v>103</v>
      </c>
      <c r="D295" s="306">
        <v>30</v>
      </c>
      <c r="E295" s="756">
        <v>1.4</v>
      </c>
      <c r="F295" s="699">
        <v>0.495</v>
      </c>
      <c r="G295" s="699">
        <v>13.031000000000001</v>
      </c>
      <c r="H295" s="1103">
        <v>62.174999999999997</v>
      </c>
      <c r="I295" s="870">
        <v>19</v>
      </c>
      <c r="J295" s="1015" t="s">
        <v>8</v>
      </c>
      <c r="K295" s="6"/>
      <c r="L295" s="107"/>
      <c r="M295" s="107"/>
      <c r="N295" s="107"/>
      <c r="O295" s="107"/>
      <c r="P295" s="107"/>
      <c r="Q295" s="1303"/>
      <c r="R295" s="1303"/>
      <c r="S295" s="1304"/>
      <c r="T295" s="1303"/>
      <c r="U295" s="1303"/>
      <c r="V295" s="1303"/>
      <c r="W295" s="467"/>
      <c r="X295" s="296"/>
      <c r="Y295" s="296"/>
      <c r="Z295" s="296"/>
      <c r="AA295" s="158"/>
      <c r="AB295" s="458"/>
      <c r="AC295" s="987"/>
      <c r="AD295" s="134"/>
      <c r="AE295" s="134"/>
      <c r="AF295" s="92"/>
      <c r="AG295" s="92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  <c r="AV295" s="92"/>
      <c r="AW295" s="92"/>
      <c r="AX295" s="92"/>
      <c r="AY295" s="92"/>
      <c r="AZ295" s="92"/>
      <c r="BA295" s="92"/>
      <c r="BB295" s="92"/>
      <c r="BC295" s="92"/>
      <c r="BD295" s="92"/>
      <c r="BE295" s="92"/>
      <c r="BF295" s="92"/>
      <c r="BG295" s="92"/>
    </row>
    <row r="296" spans="2:59" ht="15" customHeight="1">
      <c r="B296" s="569" t="s">
        <v>66</v>
      </c>
      <c r="C296" s="64"/>
      <c r="D296" s="970">
        <f>SUM(D289:D295)</f>
        <v>670</v>
      </c>
      <c r="E296" s="876">
        <f>SUM(E289:E295)</f>
        <v>23.265199999999997</v>
      </c>
      <c r="F296" s="875">
        <f>SUM(F289:F295)</f>
        <v>16.062570000000001</v>
      </c>
      <c r="G296" s="876">
        <f>SUM(G289:G295)</f>
        <v>110.60028</v>
      </c>
      <c r="H296" s="877">
        <f>SUM(H289:H295)</f>
        <v>664.42079999999999</v>
      </c>
      <c r="I296" s="878"/>
      <c r="J296" s="397"/>
      <c r="K296" s="6"/>
      <c r="L296" s="1303"/>
      <c r="M296" s="1308"/>
      <c r="N296" s="1303"/>
      <c r="O296" s="107"/>
      <c r="P296" s="107"/>
      <c r="Q296" s="1303"/>
      <c r="R296" s="1303"/>
      <c r="S296" s="1304"/>
      <c r="T296" s="1303"/>
      <c r="U296" s="1303"/>
      <c r="V296" s="1303"/>
      <c r="W296" s="467"/>
      <c r="X296" s="134"/>
      <c r="Y296" s="134"/>
      <c r="Z296" s="134"/>
      <c r="AA296" s="158"/>
      <c r="AB296" s="134"/>
      <c r="AC296" s="134"/>
      <c r="AD296" s="134"/>
      <c r="AE296" s="638"/>
      <c r="AF296" s="92"/>
      <c r="AG296" s="92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  <c r="AU296" s="92"/>
      <c r="AV296" s="92"/>
      <c r="AW296" s="92"/>
      <c r="AX296" s="92"/>
      <c r="AY296" s="92"/>
      <c r="AZ296" s="92"/>
      <c r="BA296" s="92"/>
      <c r="BB296" s="92"/>
      <c r="BC296" s="92"/>
      <c r="BD296" s="92"/>
      <c r="BE296" s="92"/>
      <c r="BF296" s="92"/>
      <c r="BG296" s="92"/>
    </row>
    <row r="297" spans="2:59" ht="15.75" customHeight="1">
      <c r="B297" s="341"/>
      <c r="C297" s="552" t="s">
        <v>10</v>
      </c>
      <c r="D297" s="971">
        <v>0.25</v>
      </c>
      <c r="E297" s="969">
        <f>E624</f>
        <v>22.5</v>
      </c>
      <c r="F297" s="969">
        <f>F624</f>
        <v>23</v>
      </c>
      <c r="G297" s="969">
        <f>G624</f>
        <v>95.75</v>
      </c>
      <c r="H297" s="969">
        <f>H624</f>
        <v>680</v>
      </c>
      <c r="I297" s="883"/>
      <c r="J297" s="536"/>
      <c r="K297" s="6"/>
      <c r="L297" s="1298"/>
      <c r="M297" s="296"/>
      <c r="N297" s="296"/>
      <c r="O297" s="102"/>
      <c r="P297" s="158"/>
      <c r="Q297" s="1303"/>
      <c r="R297" s="1303"/>
      <c r="S297" s="1304"/>
      <c r="T297" s="1303"/>
      <c r="U297" s="1303"/>
      <c r="V297" s="1303"/>
      <c r="W297" s="1303"/>
      <c r="X297" s="1303"/>
      <c r="Y297" s="1303"/>
      <c r="Z297" s="1303"/>
      <c r="AA297" s="107"/>
      <c r="AB297" s="107"/>
      <c r="AC297" s="107"/>
      <c r="AD297" s="107"/>
      <c r="AE297" s="92"/>
      <c r="AF297" s="92"/>
      <c r="AG297" s="104"/>
      <c r="AH297" s="88"/>
      <c r="AI297" s="91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  <c r="AU297" s="92"/>
      <c r="AV297" s="92"/>
      <c r="AW297" s="92"/>
      <c r="AX297" s="92"/>
      <c r="AY297" s="92"/>
      <c r="AZ297" s="92"/>
      <c r="BA297" s="92"/>
      <c r="BB297" s="92"/>
      <c r="BC297" s="92"/>
      <c r="BD297" s="92"/>
      <c r="BE297" s="92"/>
      <c r="BF297" s="92"/>
      <c r="BG297" s="92"/>
    </row>
    <row r="298" spans="2:59" ht="14.25" customHeight="1" thickBot="1">
      <c r="B298" s="341"/>
      <c r="C298" s="568" t="s">
        <v>109</v>
      </c>
      <c r="D298" s="972"/>
      <c r="E298" s="873">
        <f>(E296*100/E622)-25</f>
        <v>0.85022222222221799</v>
      </c>
      <c r="F298" s="849">
        <f>(F296*100/F622)-25</f>
        <v>-7.5406847826086967</v>
      </c>
      <c r="G298" s="849">
        <f>(G296*100/G622)-25</f>
        <v>3.8773577023498689</v>
      </c>
      <c r="H298" s="897">
        <f>(H296*100/H622)-25</f>
        <v>-0.57276470588235284</v>
      </c>
      <c r="I298" s="884"/>
      <c r="J298" s="382"/>
      <c r="K298" s="6"/>
      <c r="L298" s="1298"/>
      <c r="M298" s="296"/>
      <c r="N298" s="296"/>
      <c r="O298" s="296"/>
      <c r="P298" s="158"/>
      <c r="Q298" s="1303"/>
      <c r="R298" s="1303"/>
      <c r="S298" s="1091"/>
      <c r="T298" s="1303"/>
      <c r="U298" s="1303"/>
      <c r="V298" s="1303"/>
      <c r="W298" s="468"/>
      <c r="X298" s="509"/>
      <c r="Y298" s="1303"/>
      <c r="Z298" s="1303"/>
      <c r="AA298" s="294"/>
      <c r="AB298" s="466"/>
      <c r="AC298" s="294"/>
      <c r="AD298" s="294"/>
      <c r="AE298" s="157"/>
      <c r="AF298" s="92"/>
      <c r="AG298" s="319"/>
      <c r="AH298" s="88"/>
      <c r="AI298" s="91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  <c r="AV298" s="92"/>
      <c r="AW298" s="92"/>
      <c r="AX298" s="92"/>
      <c r="AY298" s="92"/>
      <c r="AZ298" s="92"/>
      <c r="BA298" s="92"/>
      <c r="BB298" s="92"/>
      <c r="BC298" s="92"/>
      <c r="BD298" s="92"/>
      <c r="BE298" s="92"/>
      <c r="BF298" s="92"/>
      <c r="BG298" s="92"/>
    </row>
    <row r="299" spans="2:59" ht="13.5" customHeight="1">
      <c r="B299" s="76"/>
      <c r="C299" s="148" t="s">
        <v>27</v>
      </c>
      <c r="D299" s="784"/>
      <c r="E299" s="251"/>
      <c r="F299" s="840"/>
      <c r="G299" s="840"/>
      <c r="H299" s="840"/>
      <c r="I299" s="696"/>
      <c r="J299" s="378"/>
      <c r="L299" s="1305"/>
      <c r="M299" s="1300"/>
      <c r="N299" s="1297"/>
      <c r="O299" s="107"/>
      <c r="P299" s="1303"/>
      <c r="Q299" s="1303"/>
      <c r="R299" s="726"/>
      <c r="S299" s="1304"/>
      <c r="T299" s="727"/>
      <c r="U299" s="1303"/>
      <c r="V299" s="1303"/>
      <c r="W299" s="468"/>
      <c r="X299" s="482"/>
      <c r="Y299" s="1303"/>
      <c r="Z299" s="1303"/>
      <c r="AA299" s="102"/>
      <c r="AB299" s="102"/>
      <c r="AC299" s="102"/>
      <c r="AD299" s="102"/>
      <c r="AE299" s="110"/>
      <c r="AF299" s="92"/>
      <c r="AG299" s="102"/>
      <c r="AH299" s="88"/>
      <c r="AI299" s="87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  <c r="AU299" s="92"/>
      <c r="AV299" s="92"/>
      <c r="AW299" s="92"/>
      <c r="AX299" s="92"/>
      <c r="AY299" s="92"/>
      <c r="AZ299" s="92"/>
      <c r="BA299" s="92"/>
      <c r="BB299" s="92"/>
      <c r="BC299" s="92"/>
      <c r="BD299" s="92"/>
      <c r="BE299" s="92"/>
      <c r="BF299" s="92"/>
      <c r="BG299" s="92"/>
    </row>
    <row r="300" spans="2:59" ht="14.25" customHeight="1">
      <c r="B300" s="367" t="s">
        <v>53</v>
      </c>
      <c r="C300" s="1083" t="s">
        <v>253</v>
      </c>
      <c r="D300" s="305">
        <v>100</v>
      </c>
      <c r="E300" s="652">
        <v>0.97299999999999998</v>
      </c>
      <c r="F300" s="290">
        <v>4.8170000000000002</v>
      </c>
      <c r="G300" s="290">
        <v>8.1969999999999992</v>
      </c>
      <c r="H300" s="561">
        <v>78.292000000000002</v>
      </c>
      <c r="I300" s="697">
        <v>7</v>
      </c>
      <c r="J300" s="1019" t="s">
        <v>172</v>
      </c>
      <c r="K300" s="6"/>
      <c r="L300" s="107"/>
      <c r="M300" s="1300"/>
      <c r="N300" s="1298"/>
      <c r="O300" s="107"/>
      <c r="P300" s="1303"/>
      <c r="Q300" s="1303"/>
      <c r="R300" s="111"/>
      <c r="S300" s="1360"/>
      <c r="T300" s="1303"/>
      <c r="U300" s="1303"/>
      <c r="V300" s="1303"/>
      <c r="W300" s="107"/>
      <c r="X300" s="107"/>
      <c r="Y300" s="1303"/>
      <c r="Z300" s="1303"/>
      <c r="AA300" s="421"/>
      <c r="AB300" s="421"/>
      <c r="AC300" s="422"/>
      <c r="AD300" s="420"/>
      <c r="AE300" s="309"/>
      <c r="AF300" s="92"/>
      <c r="AG300" s="102"/>
      <c r="AH300" s="88"/>
      <c r="AI300" s="87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  <c r="AU300" s="92"/>
      <c r="AV300" s="92"/>
      <c r="AW300" s="92"/>
      <c r="AX300" s="92"/>
      <c r="AY300" s="92"/>
      <c r="AZ300" s="92"/>
      <c r="BA300" s="92"/>
      <c r="BB300" s="92"/>
      <c r="BC300" s="92"/>
      <c r="BD300" s="92"/>
      <c r="BE300" s="92"/>
      <c r="BF300" s="92"/>
      <c r="BG300" s="92"/>
    </row>
    <row r="301" spans="2:59" ht="13.5" customHeight="1">
      <c r="B301" s="368" t="s">
        <v>54</v>
      </c>
      <c r="C301" s="1211" t="s">
        <v>201</v>
      </c>
      <c r="D301" s="1212">
        <v>250</v>
      </c>
      <c r="E301" s="652">
        <v>4.8784000000000001</v>
      </c>
      <c r="F301" s="290">
        <v>3.84463</v>
      </c>
      <c r="G301" s="290">
        <v>12.055249999999999</v>
      </c>
      <c r="H301" s="561">
        <v>102.336</v>
      </c>
      <c r="I301" s="697">
        <v>31</v>
      </c>
      <c r="J301" s="1213" t="s">
        <v>202</v>
      </c>
      <c r="K301" s="6"/>
      <c r="L301" s="107"/>
      <c r="M301" s="1300"/>
      <c r="N301" s="1298"/>
      <c r="O301" s="107"/>
      <c r="P301" s="1303"/>
      <c r="Q301" s="1303"/>
      <c r="R301" s="111"/>
      <c r="S301" s="99"/>
      <c r="T301" s="295"/>
      <c r="U301" s="1303"/>
      <c r="V301" s="1303"/>
      <c r="W301" s="519"/>
      <c r="X301" s="467"/>
      <c r="Y301" s="1303"/>
      <c r="Z301" s="1303"/>
      <c r="AA301" s="102"/>
      <c r="AB301" s="102"/>
      <c r="AC301" s="102"/>
      <c r="AD301" s="102"/>
      <c r="AE301" s="157"/>
      <c r="AF301" s="92"/>
      <c r="AG301" s="133"/>
      <c r="AH301" s="88"/>
      <c r="AI301" s="87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  <c r="AV301" s="92"/>
      <c r="AW301" s="92"/>
      <c r="AX301" s="92"/>
      <c r="AY301" s="92"/>
      <c r="AZ301" s="92"/>
      <c r="BA301" s="92"/>
      <c r="BB301" s="92"/>
      <c r="BC301" s="92"/>
      <c r="BD301" s="92"/>
      <c r="BE301" s="92"/>
      <c r="BF301" s="92"/>
      <c r="BG301" s="92"/>
    </row>
    <row r="302" spans="2:59" ht="14.25" customHeight="1">
      <c r="B302" s="369" t="s">
        <v>11</v>
      </c>
      <c r="C302" s="230" t="s">
        <v>282</v>
      </c>
      <c r="D302" s="1316">
        <v>230</v>
      </c>
      <c r="E302" s="1102">
        <v>28.668700000000001</v>
      </c>
      <c r="F302" s="576">
        <v>10.81155</v>
      </c>
      <c r="G302" s="628">
        <v>35.174169999999997</v>
      </c>
      <c r="H302" s="1061">
        <v>370.7176</v>
      </c>
      <c r="I302" s="388">
        <v>54</v>
      </c>
      <c r="J302" s="1008" t="s">
        <v>283</v>
      </c>
      <c r="K302" s="6"/>
      <c r="L302" s="107"/>
      <c r="M302" s="1300"/>
      <c r="N302" s="1298"/>
      <c r="O302" s="107"/>
      <c r="P302" s="1303"/>
      <c r="Q302" s="1303"/>
      <c r="R302" s="111"/>
      <c r="S302" s="1100"/>
      <c r="T302" s="295"/>
      <c r="U302" s="1303"/>
      <c r="V302" s="1303"/>
      <c r="W302" s="467"/>
      <c r="X302" s="467"/>
      <c r="Y302" s="1303"/>
      <c r="Z302" s="1303"/>
      <c r="AA302" s="102"/>
      <c r="AB302" s="102"/>
      <c r="AC302" s="102"/>
      <c r="AD302" s="102"/>
      <c r="AE302" s="157"/>
      <c r="AF302" s="92"/>
      <c r="AG302" s="92"/>
      <c r="AH302" s="100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  <c r="AV302" s="92"/>
      <c r="AW302" s="92"/>
      <c r="AX302" s="92"/>
      <c r="AY302" s="92"/>
      <c r="AZ302" s="92"/>
      <c r="BA302" s="92"/>
      <c r="BB302" s="92"/>
      <c r="BC302" s="92"/>
      <c r="BD302" s="92"/>
      <c r="BE302" s="92"/>
      <c r="BF302" s="92"/>
      <c r="BG302" s="92"/>
    </row>
    <row r="303" spans="2:59" ht="12.75" customHeight="1">
      <c r="B303" s="371" t="s">
        <v>60</v>
      </c>
      <c r="C303" s="150" t="s">
        <v>258</v>
      </c>
      <c r="D303" s="1329">
        <v>20</v>
      </c>
      <c r="E303" s="1093">
        <v>0.255</v>
      </c>
      <c r="F303" s="716">
        <v>0</v>
      </c>
      <c r="G303" s="760">
        <v>6.7845000000000004</v>
      </c>
      <c r="H303" s="839">
        <v>31.158000000000001</v>
      </c>
      <c r="I303" s="1054">
        <v>54</v>
      </c>
      <c r="J303" s="1029" t="s">
        <v>146</v>
      </c>
      <c r="K303" s="31"/>
      <c r="L303" s="107"/>
      <c r="M303" s="1300"/>
      <c r="N303" s="1298"/>
      <c r="O303" s="107"/>
      <c r="P303" s="1303"/>
      <c r="Q303" s="1303"/>
      <c r="R303" s="1305"/>
      <c r="S303" s="1300"/>
      <c r="T303" s="1297"/>
      <c r="U303" s="1303"/>
      <c r="V303" s="1303"/>
      <c r="W303" s="467"/>
      <c r="X303" s="1304"/>
      <c r="Y303" s="1303"/>
      <c r="Z303" s="1303"/>
      <c r="AA303" s="102"/>
      <c r="AB303" s="102"/>
      <c r="AC303" s="102"/>
      <c r="AD303" s="102"/>
      <c r="AE303" s="157"/>
      <c r="AF303" s="92"/>
      <c r="AG303" s="92"/>
      <c r="AH303" s="100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92"/>
      <c r="AV303" s="92"/>
      <c r="AW303" s="92"/>
      <c r="AX303" s="92"/>
      <c r="AY303" s="92"/>
      <c r="AZ303" s="92"/>
      <c r="BA303" s="92"/>
      <c r="BB303" s="92"/>
      <c r="BC303" s="92"/>
      <c r="BD303" s="92"/>
      <c r="BE303" s="92"/>
      <c r="BF303" s="92"/>
      <c r="BG303" s="92"/>
    </row>
    <row r="304" spans="2:59" ht="15" customHeight="1">
      <c r="B304" s="369"/>
      <c r="C304" s="1164" t="s">
        <v>221</v>
      </c>
      <c r="D304" s="1311">
        <v>200</v>
      </c>
      <c r="E304" s="670">
        <v>5.8</v>
      </c>
      <c r="F304" s="632">
        <v>5.3</v>
      </c>
      <c r="G304" s="632">
        <v>9.1</v>
      </c>
      <c r="H304" s="559">
        <v>107</v>
      </c>
      <c r="I304" s="870">
        <v>102</v>
      </c>
      <c r="J304" s="1019" t="s">
        <v>220</v>
      </c>
      <c r="L304" s="107"/>
      <c r="M304" s="1304"/>
      <c r="N304" s="727"/>
      <c r="O304" s="107"/>
      <c r="P304" s="1303"/>
      <c r="Q304" s="1303"/>
      <c r="R304" s="111"/>
      <c r="S304" s="1300"/>
      <c r="T304" s="1297"/>
      <c r="U304" s="1303"/>
      <c r="V304" s="1303"/>
      <c r="W304" s="468"/>
      <c r="X304" s="509"/>
      <c r="Y304" s="1303"/>
      <c r="Z304" s="1303"/>
      <c r="AA304" s="102"/>
      <c r="AB304" s="102"/>
      <c r="AC304" s="201"/>
      <c r="AD304" s="102"/>
      <c r="AE304" s="157"/>
      <c r="AF304" s="92"/>
      <c r="AG304" s="111"/>
      <c r="AH304" s="155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  <c r="AV304" s="92"/>
      <c r="AW304" s="92"/>
      <c r="AX304" s="92"/>
      <c r="AY304" s="92"/>
      <c r="AZ304" s="92"/>
      <c r="BA304" s="92"/>
      <c r="BB304" s="92"/>
      <c r="BC304" s="92"/>
      <c r="BD304" s="92"/>
      <c r="BE304" s="92"/>
      <c r="BF304" s="92"/>
      <c r="BG304" s="92"/>
    </row>
    <row r="305" spans="2:59">
      <c r="B305" s="371"/>
      <c r="C305" s="1273" t="s">
        <v>9</v>
      </c>
      <c r="D305" s="1088">
        <v>50</v>
      </c>
      <c r="E305" s="659">
        <v>1.0029999999999999</v>
      </c>
      <c r="F305" s="285">
        <v>0.65</v>
      </c>
      <c r="G305" s="285">
        <v>27.1</v>
      </c>
      <c r="H305" s="708">
        <v>118.262</v>
      </c>
      <c r="I305" s="870">
        <v>18</v>
      </c>
      <c r="J305" s="1009" t="s">
        <v>8</v>
      </c>
      <c r="K305" s="6"/>
      <c r="L305" s="107"/>
      <c r="M305" s="1360"/>
      <c r="N305" s="1303"/>
      <c r="O305" s="107"/>
      <c r="P305" s="1303"/>
      <c r="Q305" s="1303"/>
      <c r="R305" s="111"/>
      <c r="S305" s="1300"/>
      <c r="T305" s="1298"/>
      <c r="U305" s="1303"/>
      <c r="V305" s="1303"/>
      <c r="W305" s="468"/>
      <c r="X305" s="467"/>
      <c r="Y305" s="1303"/>
      <c r="Z305" s="1303"/>
      <c r="AA305" s="1302"/>
      <c r="AB305" s="194"/>
      <c r="AC305" s="91"/>
      <c r="AD305" s="91"/>
      <c r="AE305" s="83"/>
      <c r="AF305" s="92"/>
      <c r="AG305" s="111"/>
      <c r="AH305" s="88"/>
      <c r="AI305" s="99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  <c r="AU305" s="92"/>
      <c r="AV305" s="92"/>
      <c r="AW305" s="92"/>
      <c r="AX305" s="92"/>
      <c r="AY305" s="92"/>
      <c r="AZ305" s="92"/>
      <c r="BA305" s="92"/>
      <c r="BB305" s="92"/>
      <c r="BC305" s="92"/>
      <c r="BD305" s="92"/>
      <c r="BE305" s="92"/>
      <c r="BF305" s="92"/>
      <c r="BG305" s="92"/>
    </row>
    <row r="306" spans="2:59">
      <c r="B306" s="73"/>
      <c r="C306" s="1273" t="s">
        <v>103</v>
      </c>
      <c r="D306" s="1088">
        <v>40</v>
      </c>
      <c r="E306" s="659">
        <v>1.8660000000000001</v>
      </c>
      <c r="F306" s="285">
        <v>0.66</v>
      </c>
      <c r="G306" s="290">
        <v>17.373999999999999</v>
      </c>
      <c r="H306" s="708">
        <v>82.9</v>
      </c>
      <c r="I306" s="870">
        <v>19</v>
      </c>
      <c r="J306" s="1010" t="s">
        <v>8</v>
      </c>
      <c r="K306" s="6"/>
      <c r="L306" s="107"/>
      <c r="M306" s="99"/>
      <c r="N306" s="295"/>
      <c r="O306" s="107"/>
      <c r="P306" s="1303"/>
      <c r="Q306" s="1303"/>
      <c r="R306" s="985"/>
      <c r="S306" s="1300"/>
      <c r="T306" s="1298"/>
      <c r="U306" s="1303"/>
      <c r="V306" s="1303"/>
      <c r="W306" s="468"/>
      <c r="X306" s="467"/>
      <c r="Y306" s="1303"/>
      <c r="Z306" s="1303"/>
      <c r="AA306" s="460"/>
      <c r="AB306" s="313"/>
      <c r="AC306" s="313"/>
      <c r="AD306" s="314"/>
      <c r="AE306" s="314"/>
      <c r="AF306" s="92"/>
      <c r="AG306" s="92"/>
      <c r="AH306" s="155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92"/>
      <c r="AV306" s="92"/>
      <c r="AW306" s="92"/>
      <c r="AX306" s="92"/>
      <c r="AY306" s="92"/>
      <c r="AZ306" s="92"/>
      <c r="BA306" s="92"/>
      <c r="BB306" s="92"/>
      <c r="BC306" s="92"/>
      <c r="BD306" s="92"/>
      <c r="BE306" s="92"/>
      <c r="BF306" s="92"/>
      <c r="BG306" s="92"/>
    </row>
    <row r="307" spans="2:59" ht="15" thickBot="1">
      <c r="B307" s="554"/>
      <c r="C307" s="666" t="s">
        <v>248</v>
      </c>
      <c r="D307" s="1371">
        <v>100</v>
      </c>
      <c r="E307" s="873">
        <v>0.4</v>
      </c>
      <c r="F307" s="849">
        <v>0.4</v>
      </c>
      <c r="G307" s="849">
        <v>9.8000000000000007</v>
      </c>
      <c r="H307" s="1354">
        <v>47</v>
      </c>
      <c r="I307" s="1208">
        <v>105</v>
      </c>
      <c r="J307" s="1213" t="s">
        <v>259</v>
      </c>
      <c r="K307" s="542"/>
      <c r="L307" s="111"/>
      <c r="M307" s="1100"/>
      <c r="N307" s="295"/>
      <c r="O307" s="107"/>
      <c r="P307" s="1303"/>
      <c r="Q307" s="1303"/>
      <c r="R307" s="985"/>
      <c r="S307" s="1300"/>
      <c r="T307" s="1298"/>
      <c r="U307" s="1303"/>
      <c r="V307" s="1303"/>
      <c r="W307" s="1303"/>
      <c r="X307" s="1303"/>
      <c r="Y307" s="1303"/>
      <c r="Z307" s="1303"/>
      <c r="AA307" s="311"/>
      <c r="AB307" s="311"/>
      <c r="AC307" s="316"/>
      <c r="AD307" s="316"/>
      <c r="AE307" s="317"/>
      <c r="AF307" s="92"/>
      <c r="AG307" s="110"/>
      <c r="AH307" s="88"/>
      <c r="AI307" s="85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92"/>
      <c r="AV307" s="92"/>
      <c r="AW307" s="92"/>
      <c r="AX307" s="92"/>
      <c r="AY307" s="92"/>
      <c r="AZ307" s="92"/>
      <c r="BA307" s="92"/>
      <c r="BB307" s="92"/>
      <c r="BC307" s="92"/>
      <c r="BD307" s="92"/>
      <c r="BE307" s="92"/>
      <c r="BF307" s="92"/>
      <c r="BG307" s="92"/>
    </row>
    <row r="308" spans="2:59" ht="12.75" customHeight="1">
      <c r="B308" s="373" t="s">
        <v>56</v>
      </c>
      <c r="C308" s="564"/>
      <c r="D308" s="192">
        <f>SUM(D300:D307)</f>
        <v>990</v>
      </c>
      <c r="E308" s="888">
        <f>SUM(E300:E307)</f>
        <v>43.844099999999997</v>
      </c>
      <c r="F308" s="875">
        <f>SUM(F300:F307)</f>
        <v>26.483179999999997</v>
      </c>
      <c r="G308" s="875">
        <f>SUM(G300:G307)</f>
        <v>125.58492</v>
      </c>
      <c r="H308" s="877">
        <f>SUM(H300:H307)</f>
        <v>937.66559999999993</v>
      </c>
      <c r="I308" s="878"/>
      <c r="J308" s="769"/>
      <c r="K308" s="6"/>
      <c r="L308" s="1305"/>
      <c r="M308" s="1300"/>
      <c r="N308" s="1297"/>
      <c r="O308" s="107"/>
      <c r="P308" s="107"/>
      <c r="Q308" s="1303"/>
      <c r="R308" s="110"/>
      <c r="S308" s="1300"/>
      <c r="T308" s="1298"/>
      <c r="U308" s="1303"/>
      <c r="V308" s="1303"/>
      <c r="W308" s="107"/>
      <c r="X308" s="107"/>
      <c r="Y308" s="107"/>
      <c r="Z308" s="107"/>
      <c r="AA308" s="107"/>
      <c r="AB308" s="107"/>
      <c r="AC308" s="107"/>
      <c r="AD308" s="107"/>
      <c r="AE308" s="92"/>
      <c r="AF308" s="92"/>
      <c r="AG308" s="103"/>
      <c r="AH308" s="88"/>
      <c r="AI308" s="85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  <c r="AV308" s="92"/>
      <c r="AW308" s="92"/>
      <c r="AX308" s="92"/>
      <c r="AY308" s="92"/>
      <c r="AZ308" s="92"/>
      <c r="BA308" s="92"/>
      <c r="BB308" s="92"/>
      <c r="BC308" s="92"/>
      <c r="BD308" s="92"/>
      <c r="BE308" s="92"/>
      <c r="BF308" s="92"/>
      <c r="BG308" s="92"/>
    </row>
    <row r="309" spans="2:59" ht="18" customHeight="1">
      <c r="B309" s="570"/>
      <c r="C309" s="571" t="s">
        <v>10</v>
      </c>
      <c r="D309" s="780">
        <v>0.35</v>
      </c>
      <c r="E309" s="880">
        <f>E628</f>
        <v>31.5</v>
      </c>
      <c r="F309" s="881">
        <f>F628</f>
        <v>32.200000000000003</v>
      </c>
      <c r="G309" s="881">
        <f>G628</f>
        <v>134.05000000000001</v>
      </c>
      <c r="H309" s="882">
        <f>H628</f>
        <v>952</v>
      </c>
      <c r="I309" s="883"/>
      <c r="J309" s="536"/>
      <c r="K309" s="31"/>
      <c r="L309" s="111"/>
      <c r="M309" s="1300"/>
      <c r="N309" s="1297"/>
      <c r="O309" s="107"/>
      <c r="P309" s="107"/>
      <c r="Q309" s="1303"/>
      <c r="R309" s="1303"/>
      <c r="S309" s="1304"/>
      <c r="T309" s="1303"/>
      <c r="U309" s="1303"/>
      <c r="V309" s="1303"/>
      <c r="W309" s="1303"/>
      <c r="X309" s="1303"/>
      <c r="Y309" s="1303"/>
      <c r="Z309" s="468"/>
      <c r="AA309" s="418"/>
      <c r="AB309" s="409"/>
      <c r="AC309" s="409"/>
      <c r="AD309" s="409"/>
      <c r="AE309" s="409"/>
      <c r="AF309" s="92"/>
      <c r="AG309" s="319"/>
      <c r="AH309" s="197"/>
      <c r="AI309" s="295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  <c r="AV309" s="92"/>
      <c r="AW309" s="92"/>
      <c r="AX309" s="92"/>
      <c r="AY309" s="92"/>
      <c r="AZ309" s="92"/>
      <c r="BA309" s="92"/>
      <c r="BB309" s="92"/>
      <c r="BC309" s="92"/>
      <c r="BD309" s="92"/>
      <c r="BE309" s="92"/>
      <c r="BF309" s="92"/>
      <c r="BG309" s="92"/>
    </row>
    <row r="310" spans="2:59" ht="17.25" customHeight="1" thickBot="1">
      <c r="B310" s="204"/>
      <c r="C310" s="568" t="s">
        <v>109</v>
      </c>
      <c r="D310" s="782"/>
      <c r="E310" s="845">
        <f>(E308*100/E622)-35</f>
        <v>13.715666666666664</v>
      </c>
      <c r="F310" s="849">
        <f>(F308*100/F622)-35</f>
        <v>-6.2139347826086997</v>
      </c>
      <c r="G310" s="849">
        <f>(G308*100/G622)-35</f>
        <v>-2.2102036553524798</v>
      </c>
      <c r="H310" s="897">
        <f>(H308*100/H622)-35</f>
        <v>-0.52700000000000102</v>
      </c>
      <c r="I310" s="884"/>
      <c r="J310" s="382"/>
      <c r="L310" s="111"/>
      <c r="M310" s="1300"/>
      <c r="N310" s="1297"/>
      <c r="O310" s="107"/>
      <c r="P310" s="107"/>
      <c r="Q310" s="1303"/>
      <c r="R310" s="1303"/>
      <c r="S310" s="1304"/>
      <c r="T310" s="1303"/>
      <c r="U310" s="1303"/>
      <c r="V310" s="1303"/>
      <c r="W310" s="1303"/>
      <c r="X310" s="1303"/>
      <c r="Y310" s="1303"/>
      <c r="Z310" s="1303"/>
      <c r="AA310" s="419"/>
      <c r="AB310" s="419"/>
      <c r="AC310" s="419"/>
      <c r="AD310" s="419"/>
      <c r="AE310" s="419"/>
      <c r="AF310" s="92"/>
      <c r="AG310" s="101"/>
      <c r="AH310" s="88"/>
      <c r="AI310" s="85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  <c r="AU310" s="92"/>
      <c r="AV310" s="92"/>
      <c r="AW310" s="92"/>
      <c r="AX310" s="92"/>
      <c r="AY310" s="92"/>
      <c r="AZ310" s="92"/>
      <c r="BA310" s="92"/>
      <c r="BB310" s="92"/>
      <c r="BC310" s="92"/>
      <c r="BD310" s="92"/>
      <c r="BE310" s="92"/>
      <c r="BF310" s="92"/>
      <c r="BG310" s="92"/>
    </row>
    <row r="311" spans="2:59" ht="15" customHeight="1">
      <c r="B311" s="392" t="s">
        <v>53</v>
      </c>
      <c r="C311" s="1062" t="s">
        <v>71</v>
      </c>
      <c r="D311" s="936"/>
      <c r="E311" s="937"/>
      <c r="F311" s="938"/>
      <c r="G311" s="938"/>
      <c r="H311" s="938"/>
      <c r="I311" s="1207"/>
      <c r="J311" s="378"/>
      <c r="K311" s="6"/>
      <c r="L311" s="1423"/>
      <c r="M311" s="1300"/>
      <c r="N311" s="1298"/>
      <c r="O311" s="107"/>
      <c r="P311" s="107"/>
      <c r="Q311" s="1303"/>
      <c r="R311" s="1303"/>
      <c r="S311" s="577"/>
      <c r="T311" s="1303"/>
      <c r="U311" s="1303"/>
      <c r="V311" s="1303"/>
      <c r="W311" s="1303"/>
      <c r="X311" s="1303"/>
      <c r="Y311" s="1303"/>
      <c r="Z311" s="1303"/>
      <c r="AA311" s="107"/>
      <c r="AB311" s="107"/>
      <c r="AC311" s="107"/>
      <c r="AD311" s="107"/>
      <c r="AE311" s="92"/>
      <c r="AF311" s="92"/>
      <c r="AG311" s="101"/>
      <c r="AH311" s="88"/>
      <c r="AI311" s="85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  <c r="AU311" s="92"/>
      <c r="AV311" s="92"/>
      <c r="AW311" s="92"/>
      <c r="AX311" s="92"/>
      <c r="AY311" s="92"/>
      <c r="AZ311" s="92"/>
      <c r="BA311" s="92"/>
      <c r="BB311" s="92"/>
      <c r="BC311" s="92"/>
      <c r="BD311" s="92"/>
      <c r="BE311" s="92"/>
      <c r="BF311" s="92"/>
      <c r="BG311" s="92"/>
    </row>
    <row r="312" spans="2:59" ht="15.75" customHeight="1">
      <c r="B312" s="368" t="s">
        <v>54</v>
      </c>
      <c r="C312" s="1075" t="s">
        <v>192</v>
      </c>
      <c r="D312" s="1324">
        <v>200</v>
      </c>
      <c r="E312" s="659">
        <v>0.28999999999999998</v>
      </c>
      <c r="F312" s="290">
        <v>0.22</v>
      </c>
      <c r="G312" s="290">
        <v>9.2799999999999994</v>
      </c>
      <c r="H312" s="559">
        <v>39.15</v>
      </c>
      <c r="I312" s="697">
        <v>93</v>
      </c>
      <c r="J312" s="1014" t="s">
        <v>193</v>
      </c>
      <c r="K312" s="6"/>
      <c r="L312" s="1423"/>
      <c r="M312" s="1300"/>
      <c r="N312" s="1298"/>
      <c r="O312" s="107"/>
      <c r="P312" s="107"/>
      <c r="Q312" s="1303"/>
      <c r="R312" s="1433"/>
      <c r="S312" s="1304"/>
      <c r="T312" s="1303"/>
      <c r="U312" s="1303"/>
      <c r="V312" s="1303"/>
      <c r="W312" s="1303"/>
      <c r="X312" s="1303"/>
      <c r="Y312" s="1303"/>
      <c r="Z312" s="1303"/>
      <c r="AA312" s="421"/>
      <c r="AB312" s="421"/>
      <c r="AC312" s="422"/>
      <c r="AD312" s="422"/>
      <c r="AE312" s="157"/>
      <c r="AF312" s="92"/>
      <c r="AG312" s="111"/>
      <c r="AH312" s="155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92"/>
      <c r="AV312" s="92"/>
      <c r="AW312" s="92"/>
      <c r="AX312" s="92"/>
      <c r="AY312" s="92"/>
      <c r="AZ312" s="92"/>
      <c r="BA312" s="92"/>
      <c r="BB312" s="92"/>
      <c r="BC312" s="92"/>
      <c r="BD312" s="92"/>
      <c r="BE312" s="92"/>
      <c r="BF312" s="92"/>
      <c r="BG312" s="92"/>
    </row>
    <row r="313" spans="2:59" ht="15.75" customHeight="1">
      <c r="B313" s="369" t="s">
        <v>11</v>
      </c>
      <c r="C313" s="1078" t="s">
        <v>190</v>
      </c>
      <c r="D313" s="1080">
        <v>110</v>
      </c>
      <c r="E313" s="669">
        <v>14.6715</v>
      </c>
      <c r="F313" s="291">
        <v>6.4203000000000001</v>
      </c>
      <c r="G313" s="291">
        <v>6.4039999999999999</v>
      </c>
      <c r="H313" s="1061">
        <v>142.04499999999999</v>
      </c>
      <c r="I313" s="1206">
        <v>77</v>
      </c>
      <c r="J313" s="1007" t="s">
        <v>189</v>
      </c>
      <c r="K313" s="6"/>
      <c r="L313" s="1423"/>
      <c r="M313" s="1300"/>
      <c r="N313" s="1298"/>
      <c r="O313" s="107"/>
      <c r="P313" s="107"/>
      <c r="Q313" s="1303"/>
      <c r="R313" s="1303"/>
      <c r="S313" s="577"/>
      <c r="T313" s="1303"/>
      <c r="U313" s="1303"/>
      <c r="V313" s="1303"/>
      <c r="W313" s="1303"/>
      <c r="X313" s="1303"/>
      <c r="Y313" s="1303"/>
      <c r="Z313" s="1303"/>
      <c r="AA313" s="102"/>
      <c r="AB313" s="201"/>
      <c r="AC313" s="102"/>
      <c r="AD313" s="102"/>
      <c r="AE313" s="157"/>
      <c r="AF313" s="92"/>
      <c r="AG313" s="111"/>
      <c r="AH313" s="88"/>
      <c r="AI313" s="295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92"/>
      <c r="AV313" s="92"/>
      <c r="AW313" s="92"/>
      <c r="AX313" s="92"/>
      <c r="AY313" s="92"/>
      <c r="AZ313" s="92"/>
      <c r="BA313" s="92"/>
      <c r="BB313" s="92"/>
      <c r="BC313" s="92"/>
      <c r="BD313" s="92"/>
      <c r="BE313" s="92"/>
      <c r="BF313" s="92"/>
      <c r="BG313" s="92"/>
    </row>
    <row r="314" spans="2:59" ht="14.25" customHeight="1" thickBot="1">
      <c r="B314" s="553" t="s">
        <v>60</v>
      </c>
      <c r="C314" s="1078" t="s">
        <v>9</v>
      </c>
      <c r="D314" s="1315">
        <v>40</v>
      </c>
      <c r="E314" s="659">
        <v>0.8024</v>
      </c>
      <c r="F314" s="290">
        <v>0.52</v>
      </c>
      <c r="G314" s="285">
        <v>20.68</v>
      </c>
      <c r="H314" s="708">
        <v>94.6096</v>
      </c>
      <c r="I314" s="870">
        <v>18</v>
      </c>
      <c r="J314" s="1014" t="s">
        <v>8</v>
      </c>
      <c r="K314" s="6"/>
      <c r="L314" s="1423"/>
      <c r="M314" s="1304"/>
      <c r="N314" s="1303"/>
      <c r="O314" s="107"/>
      <c r="P314" s="107"/>
      <c r="Q314" s="1303"/>
      <c r="R314" s="1303"/>
      <c r="S314" s="577"/>
      <c r="T314" s="1303"/>
      <c r="U314" s="1303"/>
      <c r="V314" s="1303"/>
      <c r="W314" s="1303"/>
      <c r="X314" s="1303"/>
      <c r="Y314" s="1303"/>
      <c r="Z314" s="1303"/>
      <c r="AA314" s="102"/>
      <c r="AB314" s="201"/>
      <c r="AC314" s="102"/>
      <c r="AD314" s="102"/>
      <c r="AE314" s="110"/>
      <c r="AF314" s="92"/>
      <c r="AG314" s="101"/>
      <c r="AH314" s="99"/>
      <c r="AI314" s="83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92"/>
      <c r="AV314" s="92"/>
      <c r="AW314" s="92"/>
      <c r="AX314" s="92"/>
      <c r="AY314" s="92"/>
      <c r="AZ314" s="92"/>
      <c r="BA314" s="92"/>
      <c r="BB314" s="92"/>
      <c r="BC314" s="92"/>
      <c r="BD314" s="92"/>
      <c r="BE314" s="92"/>
      <c r="BF314" s="92"/>
      <c r="BG314" s="92"/>
    </row>
    <row r="315" spans="2:59">
      <c r="B315" s="575" t="s">
        <v>76</v>
      </c>
      <c r="C315" s="40"/>
      <c r="D315" s="940">
        <f>SUM(D312:D314)</f>
        <v>350</v>
      </c>
      <c r="E315" s="888">
        <f>SUM(E312:E314)</f>
        <v>15.7639</v>
      </c>
      <c r="F315" s="875">
        <f>SUM(F312:F314)</f>
        <v>7.1602999999999994</v>
      </c>
      <c r="G315" s="875">
        <f>SUM(G312:G314)</f>
        <v>36.363999999999997</v>
      </c>
      <c r="H315" s="891">
        <f>SUM(H312:H314)</f>
        <v>275.80459999999999</v>
      </c>
      <c r="I315" s="878"/>
      <c r="J315" s="397"/>
      <c r="K315" s="6"/>
      <c r="L315" s="107"/>
      <c r="M315" s="1304"/>
      <c r="N315" s="1303"/>
      <c r="O315" s="107"/>
      <c r="P315" s="107"/>
      <c r="Q315" s="1303"/>
      <c r="R315" s="726"/>
      <c r="S315" s="1304"/>
      <c r="T315" s="192"/>
      <c r="U315" s="1303"/>
      <c r="V315" s="1303"/>
      <c r="W315" s="1303"/>
      <c r="X315" s="1303"/>
      <c r="Y315" s="1303"/>
      <c r="Z315" s="1303"/>
      <c r="AA315" s="102"/>
      <c r="AB315" s="102"/>
      <c r="AC315" s="102"/>
      <c r="AD315" s="102"/>
      <c r="AE315" s="157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  <c r="AV315" s="92"/>
      <c r="AW315" s="92"/>
      <c r="AX315" s="92"/>
      <c r="AY315" s="92"/>
      <c r="AZ315" s="92"/>
      <c r="BA315" s="92"/>
      <c r="BB315" s="92"/>
      <c r="BC315" s="92"/>
      <c r="BD315" s="92"/>
      <c r="BE315" s="92"/>
      <c r="BF315" s="92"/>
      <c r="BG315" s="92"/>
    </row>
    <row r="316" spans="2:59">
      <c r="B316" s="570"/>
      <c r="C316" s="571" t="s">
        <v>10</v>
      </c>
      <c r="D316" s="780">
        <v>0.1</v>
      </c>
      <c r="E316" s="880">
        <f>E632</f>
        <v>9</v>
      </c>
      <c r="F316" s="881">
        <f>F632</f>
        <v>9.1999999999999993</v>
      </c>
      <c r="G316" s="881">
        <f>G632</f>
        <v>38.299999999999997</v>
      </c>
      <c r="H316" s="847">
        <f>H632</f>
        <v>272</v>
      </c>
      <c r="I316" s="883"/>
      <c r="J316" s="536"/>
      <c r="K316" s="6"/>
      <c r="L316" s="107"/>
      <c r="M316" s="577"/>
      <c r="N316" s="1303"/>
      <c r="O316" s="107"/>
      <c r="P316" s="107"/>
      <c r="Q316" s="1303"/>
      <c r="R316" s="111"/>
      <c r="S316" s="1308"/>
      <c r="T316" s="142"/>
      <c r="U316" s="1303"/>
      <c r="V316" s="1303"/>
      <c r="W316" s="1303"/>
      <c r="X316" s="1303"/>
      <c r="Y316" s="1303"/>
      <c r="Z316" s="1303"/>
      <c r="AA316" s="102"/>
      <c r="AB316" s="102"/>
      <c r="AC316" s="102"/>
      <c r="AD316" s="102"/>
      <c r="AE316" s="157"/>
      <c r="AF316" s="92"/>
      <c r="AG316" s="101"/>
      <c r="AH316" s="88"/>
      <c r="AI316" s="85"/>
      <c r="AJ316" s="92"/>
      <c r="AK316" s="92"/>
      <c r="AL316" s="92"/>
      <c r="AM316" s="92"/>
      <c r="AN316" s="92"/>
      <c r="AO316" s="92"/>
      <c r="AP316" s="92"/>
      <c r="AQ316" s="92"/>
      <c r="AR316" s="92"/>
      <c r="AS316" s="92"/>
      <c r="AT316" s="92"/>
      <c r="AU316" s="92"/>
      <c r="AV316" s="92"/>
      <c r="AW316" s="92"/>
      <c r="AX316" s="92"/>
      <c r="AY316" s="92"/>
      <c r="AZ316" s="92"/>
      <c r="BA316" s="92"/>
      <c r="BB316" s="92"/>
      <c r="BC316" s="92"/>
      <c r="BD316" s="92"/>
      <c r="BE316" s="92"/>
      <c r="BF316" s="92"/>
      <c r="BG316" s="92"/>
    </row>
    <row r="317" spans="2:59" ht="15" thickBot="1">
      <c r="B317" s="204"/>
      <c r="C317" s="568" t="s">
        <v>109</v>
      </c>
      <c r="D317" s="782"/>
      <c r="E317" s="845">
        <f>(E315*100/E622)-10</f>
        <v>7.5154444444444444</v>
      </c>
      <c r="F317" s="849">
        <f>(F315*100/F622)-10</f>
        <v>-2.2170652173913048</v>
      </c>
      <c r="G317" s="849">
        <f>(G315*100/G622)-10</f>
        <v>-0.50548302872062756</v>
      </c>
      <c r="H317" s="1343">
        <f>(H315*100/H622)-10</f>
        <v>0.13987499999999997</v>
      </c>
      <c r="I317" s="884"/>
      <c r="J317" s="382"/>
      <c r="K317" s="6"/>
      <c r="L317" s="1303"/>
      <c r="M317" s="1304"/>
      <c r="N317" s="1303"/>
      <c r="O317" s="107"/>
      <c r="P317" s="107"/>
      <c r="Q317" s="1303"/>
      <c r="R317" s="1305"/>
      <c r="S317" s="1300"/>
      <c r="T317" s="1297"/>
      <c r="U317" s="1303"/>
      <c r="V317" s="1303"/>
      <c r="W317" s="1303"/>
      <c r="X317" s="1303"/>
      <c r="Y317" s="1303"/>
      <c r="Z317" s="1303"/>
      <c r="AA317" s="332"/>
      <c r="AB317" s="194"/>
      <c r="AC317" s="182"/>
      <c r="AD317" s="182"/>
      <c r="AE317" s="83"/>
      <c r="AF317" s="92"/>
      <c r="AG317" s="101"/>
      <c r="AH317" s="88"/>
      <c r="AI317" s="85"/>
      <c r="AJ317" s="92"/>
      <c r="AK317" s="92"/>
      <c r="AL317" s="92"/>
      <c r="AM317" s="92"/>
      <c r="AN317" s="92"/>
      <c r="AO317" s="92"/>
      <c r="AP317" s="92"/>
      <c r="AQ317" s="92"/>
      <c r="AR317" s="92"/>
      <c r="AS317" s="92"/>
      <c r="AT317" s="92"/>
      <c r="AU317" s="92"/>
      <c r="AV317" s="92"/>
      <c r="AW317" s="92"/>
      <c r="AX317" s="92"/>
      <c r="AY317" s="92"/>
      <c r="AZ317" s="92"/>
      <c r="BA317" s="92"/>
      <c r="BB317" s="92"/>
      <c r="BC317" s="92"/>
      <c r="BD317" s="92"/>
      <c r="BE317" s="92"/>
      <c r="BF317" s="92"/>
      <c r="BG317" s="92"/>
    </row>
    <row r="318" spans="2:59" ht="16.5" customHeight="1" thickBot="1">
      <c r="D318" s="493"/>
      <c r="E318" s="1094"/>
      <c r="F318" s="1094"/>
      <c r="G318" s="1094"/>
      <c r="H318" s="1094"/>
      <c r="I318" s="493"/>
      <c r="K318" s="6"/>
      <c r="L318" s="107"/>
      <c r="M318" s="577"/>
      <c r="N318" s="1303"/>
      <c r="O318" s="107"/>
      <c r="P318" s="107"/>
      <c r="Q318" s="1303"/>
      <c r="R318" s="111"/>
      <c r="S318" s="1090"/>
      <c r="T318" s="1297"/>
      <c r="U318" s="1303"/>
      <c r="V318" s="1303"/>
      <c r="W318" s="1303"/>
      <c r="X318" s="1303"/>
      <c r="Y318" s="1303"/>
      <c r="Z318" s="1303"/>
      <c r="AA318" s="107"/>
      <c r="AB318" s="107"/>
      <c r="AC318" s="107"/>
      <c r="AD318" s="107"/>
      <c r="AE318" s="92"/>
      <c r="AF318" s="92"/>
      <c r="AG318" s="101"/>
      <c r="AH318" s="88"/>
      <c r="AI318" s="85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  <c r="AU318" s="92"/>
      <c r="AV318" s="92"/>
      <c r="AW318" s="92"/>
      <c r="AX318" s="92"/>
      <c r="AY318" s="92"/>
      <c r="AZ318" s="92"/>
      <c r="BA318" s="92"/>
      <c r="BB318" s="92"/>
      <c r="BC318" s="92"/>
      <c r="BD318" s="92"/>
      <c r="BE318" s="92"/>
      <c r="BF318" s="92"/>
      <c r="BG318" s="92"/>
    </row>
    <row r="319" spans="2:59" ht="16.5" customHeight="1">
      <c r="B319" s="538"/>
      <c r="C319" s="40" t="s">
        <v>90</v>
      </c>
      <c r="D319" s="893"/>
      <c r="E319" s="894">
        <f>E296+E308</f>
        <v>67.10929999999999</v>
      </c>
      <c r="F319" s="895">
        <f>F296+F308</f>
        <v>42.545749999999998</v>
      </c>
      <c r="G319" s="895">
        <f>G296+G308</f>
        <v>236.18520000000001</v>
      </c>
      <c r="H319" s="896">
        <f>H296+H308</f>
        <v>1602.0863999999999</v>
      </c>
      <c r="I319" s="189"/>
      <c r="J319" s="31"/>
      <c r="K319" s="6"/>
      <c r="L319" s="107"/>
      <c r="M319" s="577"/>
      <c r="N319" s="1303"/>
      <c r="O319" s="107"/>
      <c r="P319" s="107"/>
      <c r="Q319" s="1303"/>
      <c r="R319" s="1305"/>
      <c r="S319" s="1300"/>
      <c r="T319" s="1298"/>
      <c r="U319" s="1303"/>
      <c r="V319" s="1303"/>
      <c r="W319" s="1303"/>
      <c r="X319" s="1303"/>
      <c r="Y319" s="1303"/>
      <c r="Z319" s="1303"/>
      <c r="AA319" s="458"/>
      <c r="AB319" s="134"/>
      <c r="AC319" s="157"/>
      <c r="AD319" s="157"/>
      <c r="AE319" s="157"/>
      <c r="AF319" s="92"/>
      <c r="AG319" s="105"/>
      <c r="AH319" s="88"/>
      <c r="AI319" s="85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  <c r="AU319" s="92"/>
      <c r="AV319" s="92"/>
      <c r="AW319" s="92"/>
      <c r="AX319" s="92"/>
      <c r="AY319" s="92"/>
      <c r="AZ319" s="92"/>
      <c r="BA319" s="92"/>
      <c r="BB319" s="92"/>
      <c r="BC319" s="92"/>
      <c r="BD319" s="92"/>
      <c r="BE319" s="92"/>
      <c r="BF319" s="92"/>
      <c r="BG319" s="92"/>
    </row>
    <row r="320" spans="2:59" ht="15.75" customHeight="1">
      <c r="B320" s="570"/>
      <c r="C320" s="571" t="s">
        <v>10</v>
      </c>
      <c r="D320" s="780">
        <v>0.6</v>
      </c>
      <c r="E320" s="880">
        <f>E636</f>
        <v>54</v>
      </c>
      <c r="F320" s="881">
        <f>F636</f>
        <v>55.2</v>
      </c>
      <c r="G320" s="881">
        <f>G636</f>
        <v>229.8</v>
      </c>
      <c r="H320" s="882">
        <f>H636</f>
        <v>1632</v>
      </c>
      <c r="I320" s="661"/>
      <c r="J320" s="5"/>
      <c r="K320" s="6"/>
      <c r="L320" s="320"/>
      <c r="M320" s="1304"/>
      <c r="N320" s="192"/>
      <c r="O320" s="107"/>
      <c r="P320" s="1303"/>
      <c r="Q320" s="1303"/>
      <c r="R320" s="1303"/>
      <c r="S320" s="1304"/>
      <c r="T320" s="1303"/>
      <c r="U320" s="1303"/>
      <c r="V320" s="1303"/>
      <c r="W320" s="1303"/>
      <c r="X320" s="1303"/>
      <c r="Y320" s="1303"/>
      <c r="Z320" s="1303"/>
      <c r="AA320" s="157"/>
      <c r="AB320" s="157"/>
      <c r="AC320" s="157"/>
      <c r="AD320" s="157"/>
      <c r="AE320" s="157"/>
      <c r="AF320" s="92"/>
      <c r="AG320" s="92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  <c r="AU320" s="92"/>
      <c r="AV320" s="92"/>
      <c r="AW320" s="92"/>
      <c r="AX320" s="92"/>
      <c r="AY320" s="92"/>
      <c r="AZ320" s="92"/>
      <c r="BA320" s="92"/>
      <c r="BB320" s="92"/>
      <c r="BC320" s="92"/>
      <c r="BD320" s="92"/>
      <c r="BE320" s="92"/>
      <c r="BF320" s="92"/>
      <c r="BG320" s="92"/>
    </row>
    <row r="321" spans="2:59" ht="14.25" customHeight="1" thickBot="1">
      <c r="B321" s="204"/>
      <c r="C321" s="568" t="s">
        <v>109</v>
      </c>
      <c r="D321" s="782"/>
      <c r="E321" s="845">
        <f>(E319*100/E622)-60</f>
        <v>14.565888888888878</v>
      </c>
      <c r="F321" s="849">
        <f>(F319*100/F622)-60</f>
        <v>-13.754619565217396</v>
      </c>
      <c r="G321" s="849">
        <f>(G319*100/G622)-60</f>
        <v>1.6671540469973891</v>
      </c>
      <c r="H321" s="897">
        <f>(H319*100/H622)-60</f>
        <v>-1.0997647058823574</v>
      </c>
      <c r="I321" s="107"/>
      <c r="J321" s="5"/>
      <c r="K321" s="6"/>
      <c r="L321" s="111"/>
      <c r="M321" s="1308"/>
      <c r="N321" s="142"/>
      <c r="O321" s="107"/>
      <c r="P321" s="1303"/>
      <c r="Q321" s="1303"/>
      <c r="R321" s="1303"/>
      <c r="S321" s="1304"/>
      <c r="T321" s="1303"/>
      <c r="U321" s="1303"/>
      <c r="V321" s="1303"/>
      <c r="W321" s="1303"/>
      <c r="X321" s="1303"/>
      <c r="Y321" s="1303"/>
      <c r="Z321" s="1303"/>
      <c r="AA321" s="102"/>
      <c r="AB321" s="102"/>
      <c r="AC321" s="102"/>
      <c r="AD321" s="102"/>
      <c r="AE321" s="157"/>
      <c r="AF321" s="92"/>
      <c r="AG321" s="92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  <c r="AU321" s="92"/>
      <c r="AV321" s="92"/>
      <c r="AW321" s="92"/>
      <c r="AX321" s="92"/>
      <c r="AY321" s="92"/>
      <c r="AZ321" s="92"/>
      <c r="BA321" s="92"/>
      <c r="BB321" s="92"/>
      <c r="BC321" s="92"/>
      <c r="BD321" s="92"/>
      <c r="BE321" s="92"/>
      <c r="BF321" s="92"/>
      <c r="BG321" s="92"/>
    </row>
    <row r="322" spans="2:59" ht="15" thickBot="1">
      <c r="D322" s="493"/>
      <c r="E322" s="892"/>
      <c r="F322" s="892"/>
      <c r="G322" s="892"/>
      <c r="H322" s="892"/>
      <c r="I322" s="107"/>
      <c r="J322" s="5"/>
      <c r="K322" s="6"/>
      <c r="L322" s="1305"/>
      <c r="M322" s="1300"/>
      <c r="N322" s="1297"/>
      <c r="O322" s="107"/>
      <c r="P322" s="1303"/>
      <c r="Q322" s="1303"/>
      <c r="R322" s="726"/>
      <c r="S322" s="1304"/>
      <c r="T322" s="1057"/>
      <c r="U322" s="1303"/>
      <c r="V322" s="1303"/>
      <c r="W322" s="1303"/>
      <c r="X322" s="1303"/>
      <c r="Y322" s="1303"/>
      <c r="Z322" s="1303"/>
      <c r="AA322" s="296"/>
      <c r="AB322" s="296"/>
      <c r="AC322" s="296"/>
      <c r="AD322" s="296"/>
      <c r="AE322" s="157"/>
      <c r="AF322" s="92"/>
      <c r="AG322" s="92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  <c r="AV322" s="92"/>
      <c r="AW322" s="92"/>
      <c r="AX322" s="92"/>
      <c r="AY322" s="92"/>
      <c r="AZ322" s="92"/>
      <c r="BA322" s="92"/>
      <c r="BB322" s="92"/>
      <c r="BC322" s="92"/>
      <c r="BD322" s="92"/>
      <c r="BE322" s="92"/>
      <c r="BF322" s="92"/>
      <c r="BG322" s="92"/>
    </row>
    <row r="323" spans="2:59" ht="13.5" customHeight="1">
      <c r="B323" s="538"/>
      <c r="C323" s="40" t="s">
        <v>89</v>
      </c>
      <c r="D323" s="893"/>
      <c r="E323" s="894">
        <f>E308+E315</f>
        <v>59.607999999999997</v>
      </c>
      <c r="F323" s="895">
        <f>F308+F315</f>
        <v>33.643479999999997</v>
      </c>
      <c r="G323" s="895">
        <f>G308+G315</f>
        <v>161.94891999999999</v>
      </c>
      <c r="H323" s="896">
        <f>H308+H315</f>
        <v>1213.4702</v>
      </c>
      <c r="I323" s="189"/>
      <c r="J323" s="31"/>
      <c r="K323" s="6"/>
      <c r="L323" s="111"/>
      <c r="M323" s="1090"/>
      <c r="N323" s="1297"/>
      <c r="O323" s="107"/>
      <c r="P323" s="1303"/>
      <c r="Q323" s="1303"/>
      <c r="R323" s="1303"/>
      <c r="S323" s="1304"/>
      <c r="T323" s="1303"/>
      <c r="U323" s="1303"/>
      <c r="V323" s="1303"/>
      <c r="W323" s="1303"/>
      <c r="X323" s="1303"/>
      <c r="Y323" s="1303"/>
      <c r="Z323" s="1303"/>
      <c r="AA323" s="102"/>
      <c r="AB323" s="102"/>
      <c r="AC323" s="102"/>
      <c r="AD323" s="102"/>
      <c r="AE323" s="157"/>
      <c r="AF323" s="92"/>
      <c r="AG323" s="174"/>
      <c r="AH323" s="174"/>
      <c r="AI323" s="174"/>
      <c r="AJ323" s="164"/>
      <c r="AK323" s="428"/>
      <c r="AL323" s="174"/>
      <c r="AM323" s="164"/>
      <c r="AN323" s="164"/>
      <c r="AO323" s="174"/>
      <c r="AP323" s="429"/>
      <c r="AQ323" s="174"/>
      <c r="AR323" s="174"/>
      <c r="AS323" s="92"/>
      <c r="AT323" s="92"/>
      <c r="AU323" s="92"/>
      <c r="AV323" s="92"/>
      <c r="AW323" s="92"/>
      <c r="AX323" s="92"/>
      <c r="AY323" s="92"/>
      <c r="AZ323" s="92"/>
      <c r="BA323" s="92"/>
      <c r="BB323" s="92"/>
      <c r="BC323" s="92"/>
      <c r="BD323" s="92"/>
      <c r="BE323" s="92"/>
      <c r="BF323" s="92"/>
      <c r="BG323" s="92"/>
    </row>
    <row r="324" spans="2:59" ht="13.5" customHeight="1">
      <c r="B324" s="341"/>
      <c r="C324" s="552" t="s">
        <v>10</v>
      </c>
      <c r="D324" s="780">
        <v>0.45</v>
      </c>
      <c r="E324" s="880">
        <f>E640</f>
        <v>40.5</v>
      </c>
      <c r="F324" s="881">
        <f>F640</f>
        <v>41.4</v>
      </c>
      <c r="G324" s="881">
        <f>G640</f>
        <v>172.35</v>
      </c>
      <c r="H324" s="882">
        <f>H640</f>
        <v>1224</v>
      </c>
      <c r="I324" s="661"/>
      <c r="J324" s="5"/>
      <c r="K324" s="6"/>
      <c r="L324" s="1305"/>
      <c r="M324" s="1300"/>
      <c r="N324" s="1298"/>
      <c r="O324" s="107"/>
      <c r="P324" s="1303"/>
      <c r="Q324" s="1303"/>
      <c r="R324" s="726"/>
      <c r="S324" s="1304"/>
      <c r="T324" s="1057"/>
      <c r="U324" s="1303"/>
      <c r="V324" s="1303"/>
      <c r="W324" s="1303"/>
      <c r="X324" s="1303"/>
      <c r="Y324" s="1303"/>
      <c r="Z324" s="1303"/>
      <c r="AA324" s="102"/>
      <c r="AB324" s="102"/>
      <c r="AC324" s="102"/>
      <c r="AD324" s="102"/>
      <c r="AE324" s="157"/>
      <c r="AF324" s="92"/>
      <c r="AG324" s="174"/>
      <c r="AH324" s="174"/>
      <c r="AI324" s="174"/>
      <c r="AJ324" s="174"/>
      <c r="AK324" s="174"/>
      <c r="AL324" s="174"/>
      <c r="AM324" s="174"/>
      <c r="AN324" s="174"/>
      <c r="AO324" s="174"/>
      <c r="AP324" s="174"/>
      <c r="AQ324" s="174"/>
      <c r="AR324" s="174"/>
      <c r="AS324" s="92"/>
      <c r="AT324" s="92"/>
      <c r="AU324" s="92"/>
      <c r="AV324" s="92"/>
      <c r="AW324" s="92"/>
      <c r="AX324" s="92"/>
      <c r="AY324" s="92"/>
      <c r="AZ324" s="92"/>
      <c r="BA324" s="92"/>
      <c r="BB324" s="92"/>
      <c r="BC324" s="92"/>
      <c r="BD324" s="92"/>
      <c r="BE324" s="92"/>
      <c r="BF324" s="92"/>
      <c r="BG324" s="92"/>
    </row>
    <row r="325" spans="2:59" ht="15" customHeight="1" thickBot="1">
      <c r="B325" s="204"/>
      <c r="C325" s="568" t="s">
        <v>109</v>
      </c>
      <c r="D325" s="782"/>
      <c r="E325" s="845">
        <f>(E323*100/E622)-45</f>
        <v>21.231111111111105</v>
      </c>
      <c r="F325" s="849">
        <f>(F323*100/F622)-45</f>
        <v>-8.4310000000000045</v>
      </c>
      <c r="G325" s="849">
        <f>(G323*100/G622)-45</f>
        <v>-2.7156866840731126</v>
      </c>
      <c r="H325" s="897">
        <f>(H323*100/H622)-45</f>
        <v>-0.3871249999999975</v>
      </c>
      <c r="I325" s="107"/>
      <c r="J325" s="5"/>
      <c r="K325" s="6"/>
      <c r="L325" s="1303"/>
      <c r="M325" s="1304"/>
      <c r="N325" s="1303"/>
      <c r="O325" s="107"/>
      <c r="P325" s="1303"/>
      <c r="Q325" s="1303"/>
      <c r="R325" s="1303"/>
      <c r="S325" s="1303"/>
      <c r="T325" s="1303"/>
      <c r="U325" s="1303"/>
      <c r="V325" s="1303"/>
      <c r="W325" s="1303"/>
      <c r="X325" s="1303"/>
      <c r="Y325" s="1303"/>
      <c r="Z325" s="1303"/>
      <c r="AA325" s="102"/>
      <c r="AB325" s="102"/>
      <c r="AC325" s="201"/>
      <c r="AD325" s="102"/>
      <c r="AE325" s="157"/>
      <c r="AF325" s="92"/>
      <c r="AG325" s="92"/>
      <c r="AH325" s="92"/>
      <c r="AI325" s="92"/>
      <c r="AJ325" s="164"/>
      <c r="AK325" s="164"/>
      <c r="AL325" s="92"/>
      <c r="AM325" s="164"/>
      <c r="AN325" s="164"/>
      <c r="AO325" s="92"/>
      <c r="AP325" s="88"/>
      <c r="AQ325" s="92"/>
      <c r="AR325" s="92"/>
      <c r="AS325" s="92"/>
      <c r="AT325" s="92"/>
      <c r="AU325" s="92"/>
      <c r="AV325" s="92"/>
      <c r="AW325" s="92"/>
      <c r="AX325" s="92"/>
      <c r="AY325" s="92"/>
      <c r="AZ325" s="92"/>
      <c r="BA325" s="92"/>
      <c r="BB325" s="92"/>
      <c r="BC325" s="92"/>
      <c r="BD325" s="92"/>
      <c r="BE325" s="92"/>
      <c r="BF325" s="92"/>
      <c r="BG325" s="92"/>
    </row>
    <row r="326" spans="2:59" ht="14.25" customHeight="1" thickBot="1">
      <c r="D326" s="493"/>
      <c r="E326" s="892"/>
      <c r="F326" s="892"/>
      <c r="G326" s="892"/>
      <c r="H326" s="892"/>
      <c r="I326" s="107"/>
      <c r="J326" s="5"/>
      <c r="K326" s="6"/>
      <c r="L326" s="1303"/>
      <c r="M326" s="1304"/>
      <c r="N326" s="1303"/>
      <c r="O326" s="107"/>
      <c r="P326" s="1303"/>
      <c r="Q326" s="1303"/>
      <c r="R326" s="1303"/>
      <c r="S326" s="1303"/>
      <c r="T326" s="1303"/>
      <c r="U326" s="1303"/>
      <c r="V326" s="1303"/>
      <c r="W326" s="1303"/>
      <c r="X326" s="1303"/>
      <c r="Y326" s="1303"/>
      <c r="Z326" s="1303"/>
      <c r="AA326" s="332"/>
      <c r="AB326" s="194"/>
      <c r="AC326" s="91"/>
      <c r="AD326" s="91"/>
      <c r="AE326" s="83"/>
      <c r="AF326" s="92"/>
      <c r="AG326" s="433"/>
      <c r="AH326" s="434"/>
      <c r="AI326" s="435"/>
      <c r="AJ326" s="436"/>
      <c r="AK326" s="437"/>
      <c r="AL326" s="437"/>
      <c r="AM326" s="437"/>
      <c r="AN326" s="437"/>
      <c r="AO326" s="437"/>
      <c r="AP326" s="437"/>
      <c r="AQ326" s="433"/>
      <c r="AR326" s="433"/>
      <c r="AS326" s="438"/>
      <c r="AT326" s="92"/>
      <c r="AU326" s="92"/>
      <c r="AV326" s="92"/>
      <c r="AW326" s="92"/>
      <c r="AX326" s="92"/>
      <c r="AY326" s="92"/>
      <c r="AZ326" s="92"/>
      <c r="BA326" s="92"/>
      <c r="BB326" s="92"/>
      <c r="BC326" s="92"/>
      <c r="BD326" s="92"/>
      <c r="BE326" s="92"/>
      <c r="BF326" s="92"/>
      <c r="BG326" s="92"/>
    </row>
    <row r="327" spans="2:59" ht="15.6">
      <c r="B327" s="538"/>
      <c r="C327" s="40" t="s">
        <v>77</v>
      </c>
      <c r="D327" s="893"/>
      <c r="E327" s="846">
        <f>E296+E308+E315</f>
        <v>82.873199999999997</v>
      </c>
      <c r="F327" s="848">
        <f>F296+F308+F315</f>
        <v>49.706049999999998</v>
      </c>
      <c r="G327" s="848">
        <f>G296+G308+G315</f>
        <v>272.54919999999998</v>
      </c>
      <c r="H327" s="928">
        <f>H296+H308+H315</f>
        <v>1877.8909999999998</v>
      </c>
      <c r="I327" s="107"/>
      <c r="J327" s="5"/>
      <c r="K327" s="6"/>
      <c r="L327" s="726"/>
      <c r="M327" s="1304"/>
      <c r="N327" s="1057"/>
      <c r="O327" s="107"/>
      <c r="P327" s="1303"/>
      <c r="Q327" s="1303"/>
      <c r="R327" s="582"/>
      <c r="S327" s="1303"/>
      <c r="T327" s="1304"/>
      <c r="U327" s="1303"/>
      <c r="V327" s="1303"/>
      <c r="W327" s="1303"/>
      <c r="X327" s="1303"/>
      <c r="Y327" s="1303"/>
      <c r="Z327" s="1303"/>
      <c r="AA327" s="460"/>
      <c r="AB327" s="313"/>
      <c r="AC327" s="313"/>
      <c r="AD327" s="314"/>
      <c r="AE327" s="314"/>
      <c r="AF327" s="92"/>
      <c r="AG327" s="185"/>
      <c r="AH327" s="185"/>
      <c r="AI327" s="185"/>
      <c r="AJ327" s="439"/>
      <c r="AK327" s="185"/>
      <c r="AL327" s="185"/>
      <c r="AM327" s="185"/>
      <c r="AN327" s="185"/>
      <c r="AO327" s="185"/>
      <c r="AP327" s="185"/>
      <c r="AQ327" s="185"/>
      <c r="AR327" s="185"/>
      <c r="AS327" s="185"/>
      <c r="AT327" s="92"/>
      <c r="AU327" s="92"/>
      <c r="AV327" s="92"/>
      <c r="AW327" s="92"/>
      <c r="AX327" s="92"/>
      <c r="AY327" s="92"/>
      <c r="AZ327" s="92"/>
      <c r="BA327" s="92"/>
      <c r="BB327" s="92"/>
      <c r="BC327" s="92"/>
      <c r="BD327" s="92"/>
      <c r="BE327" s="92"/>
      <c r="BF327" s="92"/>
      <c r="BG327" s="92"/>
    </row>
    <row r="328" spans="2:59">
      <c r="B328" s="570"/>
      <c r="C328" s="571" t="s">
        <v>10</v>
      </c>
      <c r="D328" s="780">
        <v>0.7</v>
      </c>
      <c r="E328" s="880">
        <f>E644</f>
        <v>63</v>
      </c>
      <c r="F328" s="881">
        <f>F644</f>
        <v>64.400000000000006</v>
      </c>
      <c r="G328" s="881">
        <f>G644</f>
        <v>268.10000000000002</v>
      </c>
      <c r="H328" s="882">
        <f>H644</f>
        <v>1904</v>
      </c>
      <c r="I328" s="189"/>
      <c r="J328" s="31"/>
      <c r="K328" s="6"/>
      <c r="L328" s="107"/>
      <c r="M328" s="107"/>
      <c r="N328" s="107"/>
      <c r="O328" s="107"/>
      <c r="P328" s="1303"/>
      <c r="Q328" s="1303"/>
      <c r="R328" s="1303"/>
      <c r="S328" s="1308"/>
      <c r="T328" s="1303"/>
      <c r="U328" s="1303"/>
      <c r="V328" s="1303"/>
      <c r="W328" s="1303"/>
      <c r="X328" s="1303"/>
      <c r="Y328" s="1303"/>
      <c r="Z328" s="1303"/>
      <c r="AA328" s="311"/>
      <c r="AB328" s="311"/>
      <c r="AC328" s="316"/>
      <c r="AD328" s="316"/>
      <c r="AE328" s="317"/>
      <c r="AF328" s="92"/>
      <c r="AG328" s="102"/>
      <c r="AH328" s="102"/>
      <c r="AI328" s="102"/>
      <c r="AJ328" s="158"/>
      <c r="AK328" s="294"/>
      <c r="AL328" s="294"/>
      <c r="AM328" s="294"/>
      <c r="AN328" s="294"/>
      <c r="AO328" s="102"/>
      <c r="AP328" s="201"/>
      <c r="AQ328" s="102"/>
      <c r="AR328" s="102"/>
      <c r="AS328" s="157"/>
      <c r="AT328" s="92"/>
      <c r="AU328" s="92"/>
      <c r="AV328" s="92"/>
      <c r="AW328" s="92"/>
      <c r="AX328" s="92"/>
      <c r="AY328" s="92"/>
      <c r="AZ328" s="92"/>
      <c r="BA328" s="92"/>
      <c r="BB328" s="92"/>
      <c r="BC328" s="92"/>
      <c r="BD328" s="92"/>
      <c r="BE328" s="92"/>
      <c r="BF328" s="92"/>
      <c r="BG328" s="92"/>
    </row>
    <row r="329" spans="2:59" ht="15" thickBot="1">
      <c r="B329" s="204"/>
      <c r="C329" s="568" t="s">
        <v>109</v>
      </c>
      <c r="D329" s="782"/>
      <c r="E329" s="845">
        <f>(E327*100/E622)-70</f>
        <v>22.081333333333333</v>
      </c>
      <c r="F329" s="849">
        <f>(F327*100/F622)-70</f>
        <v>-15.971684782608698</v>
      </c>
      <c r="G329" s="849">
        <f>(G327*100/G622)-70</f>
        <v>1.1616710182767633</v>
      </c>
      <c r="H329" s="897">
        <f>(H327*100/H622)-70</f>
        <v>-0.959889705882361</v>
      </c>
      <c r="I329" s="661"/>
      <c r="J329" s="5"/>
      <c r="L329" s="107"/>
      <c r="M329" s="107"/>
      <c r="N329" s="107"/>
      <c r="O329" s="107"/>
      <c r="P329" s="107"/>
      <c r="Q329" s="1303"/>
      <c r="R329" s="111"/>
      <c r="S329" s="103"/>
      <c r="T329" s="1298"/>
      <c r="U329" s="1303"/>
      <c r="V329" s="1303"/>
      <c r="W329" s="1303"/>
      <c r="X329" s="1303"/>
      <c r="Y329" s="1303"/>
      <c r="Z329" s="1303"/>
      <c r="AA329" s="107"/>
      <c r="AB329" s="107"/>
      <c r="AC329" s="107"/>
      <c r="AD329" s="107"/>
      <c r="AE329" s="92"/>
      <c r="AF329" s="92"/>
      <c r="AG329" s="450"/>
      <c r="AH329" s="450"/>
      <c r="AI329" s="450"/>
      <c r="AJ329" s="459"/>
      <c r="AK329" s="450"/>
      <c r="AL329" s="450"/>
      <c r="AM329" s="450"/>
      <c r="AN329" s="450"/>
      <c r="AO329" s="451"/>
      <c r="AP329" s="451"/>
      <c r="AQ329" s="450"/>
      <c r="AR329" s="450"/>
      <c r="AS329" s="450"/>
      <c r="AT329" s="92"/>
      <c r="AU329" s="92"/>
      <c r="AV329" s="92"/>
      <c r="AW329" s="92"/>
      <c r="AX329" s="92"/>
      <c r="AY329" s="92"/>
      <c r="AZ329" s="92"/>
      <c r="BA329" s="92"/>
      <c r="BB329" s="92"/>
      <c r="BC329" s="92"/>
      <c r="BD329" s="92"/>
      <c r="BE329" s="92"/>
      <c r="BF329" s="92"/>
      <c r="BG329" s="92"/>
    </row>
    <row r="330" spans="2:59" ht="14.25" customHeight="1">
      <c r="B330" s="1107"/>
      <c r="L330" s="107"/>
      <c r="M330" s="107"/>
      <c r="N330" s="107"/>
      <c r="O330" s="107"/>
      <c r="P330" s="107"/>
      <c r="Q330" s="1303"/>
      <c r="R330" s="111"/>
      <c r="S330" s="1302"/>
      <c r="T330" s="1297"/>
      <c r="U330" s="1303"/>
      <c r="V330" s="1303"/>
      <c r="W330" s="1303"/>
      <c r="X330" s="1303"/>
      <c r="Y330" s="1303"/>
      <c r="Z330" s="1303"/>
      <c r="AA330" s="107"/>
      <c r="AB330" s="107"/>
      <c r="AC330" s="107"/>
      <c r="AD330" s="107"/>
      <c r="AE330" s="92"/>
      <c r="AF330" s="92"/>
      <c r="AG330" s="92"/>
      <c r="AH330" s="92"/>
      <c r="AI330" s="92"/>
      <c r="AJ330" s="92"/>
      <c r="AK330" s="92"/>
      <c r="AL330" s="92"/>
      <c r="AM330" s="92"/>
      <c r="AN330" s="92"/>
      <c r="AO330" s="92"/>
      <c r="AP330" s="92"/>
      <c r="AQ330" s="92"/>
      <c r="AR330" s="92"/>
      <c r="AS330" s="92"/>
      <c r="AT330" s="92"/>
      <c r="AU330" s="92"/>
      <c r="AV330" s="92"/>
      <c r="AW330" s="92"/>
      <c r="AX330" s="92"/>
      <c r="AY330" s="92"/>
      <c r="AZ330" s="92"/>
      <c r="BA330" s="92"/>
      <c r="BB330" s="92"/>
      <c r="BC330" s="92"/>
      <c r="BD330" s="92"/>
      <c r="BE330" s="92"/>
      <c r="BF330" s="92"/>
      <c r="BG330" s="92"/>
    </row>
    <row r="331" spans="2:59" ht="11.25" customHeight="1">
      <c r="B331" s="1084"/>
      <c r="D331" s="493"/>
      <c r="E331" s="493"/>
      <c r="F331" s="493"/>
      <c r="G331" s="493"/>
      <c r="H331" s="493"/>
      <c r="I331" s="493"/>
      <c r="L331" s="107"/>
      <c r="M331" s="107"/>
      <c r="N331" s="107"/>
      <c r="O331" s="107"/>
      <c r="P331" s="107"/>
      <c r="Q331" s="1303"/>
      <c r="R331" s="111"/>
      <c r="S331" s="1300"/>
      <c r="T331" s="1298"/>
      <c r="U331" s="1303"/>
      <c r="V331" s="1303"/>
      <c r="W331" s="1303"/>
      <c r="X331" s="1303"/>
      <c r="Y331" s="1303"/>
      <c r="Z331" s="1303"/>
      <c r="AA331" s="180"/>
      <c r="AB331" s="112"/>
      <c r="AC331" s="112"/>
      <c r="AD331" s="112"/>
      <c r="AE331" s="92"/>
      <c r="AF331" s="92"/>
      <c r="AG331" s="92"/>
      <c r="AH331" s="92"/>
      <c r="AI331" s="92"/>
      <c r="AJ331" s="92"/>
      <c r="AK331" s="92"/>
      <c r="AL331" s="92"/>
      <c r="AM331" s="92"/>
      <c r="AN331" s="92"/>
      <c r="AO331" s="92"/>
      <c r="AP331" s="92"/>
      <c r="AQ331" s="92"/>
      <c r="AR331" s="92"/>
      <c r="AS331" s="92"/>
      <c r="AT331" s="92"/>
      <c r="AU331" s="92"/>
      <c r="AV331" s="92"/>
      <c r="AW331" s="92"/>
      <c r="AX331" s="92"/>
      <c r="AY331" s="92"/>
      <c r="AZ331" s="92"/>
      <c r="BA331" s="92"/>
      <c r="BB331" s="92"/>
      <c r="BC331" s="92"/>
      <c r="BD331" s="92"/>
      <c r="BE331" s="92"/>
      <c r="BF331" s="92"/>
      <c r="BG331" s="92"/>
    </row>
    <row r="332" spans="2:59" ht="13.5" customHeight="1">
      <c r="B332" s="1"/>
      <c r="D332" s="493"/>
      <c r="E332" s="923"/>
      <c r="F332" s="923"/>
      <c r="G332" s="923"/>
      <c r="H332" s="923"/>
      <c r="I332" s="493"/>
      <c r="K332" s="6"/>
      <c r="L332" s="508"/>
      <c r="M332" s="508"/>
      <c r="N332" s="508"/>
      <c r="O332" s="184"/>
      <c r="P332" s="107"/>
      <c r="Q332" s="1303"/>
      <c r="R332" s="1305"/>
      <c r="S332" s="1300"/>
      <c r="T332" s="1298"/>
      <c r="U332" s="1303"/>
      <c r="V332" s="1303"/>
      <c r="W332" s="1303"/>
      <c r="X332" s="1303"/>
      <c r="Y332" s="1303"/>
      <c r="Z332" s="1303"/>
      <c r="AA332" s="320"/>
      <c r="AB332" s="320"/>
      <c r="AC332" s="320"/>
      <c r="AD332" s="320"/>
      <c r="AE332" s="320"/>
      <c r="AF332" s="92"/>
      <c r="AG332" s="92"/>
      <c r="AH332" s="92"/>
      <c r="AI332" s="92"/>
      <c r="AJ332" s="92"/>
      <c r="AK332" s="92"/>
      <c r="AL332" s="92"/>
      <c r="AM332" s="92"/>
      <c r="AN332" s="92"/>
      <c r="AO332" s="92"/>
      <c r="AP332" s="92"/>
      <c r="AQ332" s="92"/>
      <c r="AR332" s="92"/>
      <c r="AS332" s="92"/>
      <c r="AT332" s="92"/>
      <c r="AU332" s="92"/>
      <c r="AV332" s="92"/>
      <c r="AW332" s="92"/>
      <c r="AX332" s="92"/>
      <c r="AY332" s="92"/>
      <c r="AZ332" s="92"/>
      <c r="BA332" s="92"/>
      <c r="BB332" s="92"/>
      <c r="BC332" s="92"/>
      <c r="BD332" s="92"/>
      <c r="BE332" s="92"/>
      <c r="BF332" s="92"/>
      <c r="BG332" s="92"/>
    </row>
    <row r="333" spans="2:59">
      <c r="K333" s="6"/>
      <c r="L333" s="296"/>
      <c r="M333" s="102"/>
      <c r="N333" s="296"/>
      <c r="O333" s="1440"/>
      <c r="P333" s="107"/>
      <c r="Q333" s="1303"/>
      <c r="R333" s="985"/>
      <c r="S333" s="1300"/>
      <c r="T333" s="1298"/>
      <c r="U333" s="1303"/>
      <c r="V333" s="1303"/>
      <c r="W333" s="1303"/>
      <c r="X333" s="1303"/>
      <c r="Y333" s="1303"/>
      <c r="Z333" s="1303"/>
      <c r="AA333" s="470"/>
      <c r="AB333" s="470"/>
      <c r="AC333" s="470"/>
      <c r="AD333" s="470"/>
      <c r="AE333" s="469"/>
      <c r="AF333" s="92"/>
      <c r="AG333" s="92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  <c r="AU333" s="92"/>
      <c r="AV333" s="92"/>
      <c r="AW333" s="92"/>
      <c r="AX333" s="92"/>
      <c r="AY333" s="92"/>
      <c r="AZ333" s="92"/>
      <c r="BA333" s="92"/>
      <c r="BB333" s="92"/>
      <c r="BC333" s="92"/>
      <c r="BD333" s="92"/>
      <c r="BE333" s="92"/>
      <c r="BF333" s="92"/>
      <c r="BG333" s="92"/>
    </row>
    <row r="334" spans="2:59" ht="12.75" customHeight="1">
      <c r="D334" s="493"/>
      <c r="E334" s="493"/>
      <c r="F334" s="493"/>
      <c r="G334" s="493"/>
      <c r="H334" s="493"/>
      <c r="I334" s="493"/>
      <c r="K334" s="574"/>
      <c r="L334" s="1305"/>
      <c r="M334" s="1300"/>
      <c r="N334" s="1298"/>
      <c r="O334" s="1303"/>
      <c r="P334" s="107"/>
      <c r="Q334" s="1303"/>
      <c r="R334" s="985"/>
      <c r="S334" s="1300"/>
      <c r="T334" s="1298"/>
      <c r="U334" s="1303"/>
      <c r="V334" s="1303"/>
      <c r="W334" s="1303"/>
      <c r="X334" s="1303"/>
      <c r="Y334" s="1303"/>
      <c r="Z334" s="1303"/>
      <c r="AA334" s="471"/>
      <c r="AB334" s="471"/>
      <c r="AC334" s="471"/>
      <c r="AD334" s="471"/>
      <c r="AE334" s="471"/>
      <c r="AF334" s="92"/>
      <c r="AG334" s="92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  <c r="AU334" s="92"/>
      <c r="AV334" s="92"/>
      <c r="AW334" s="92"/>
      <c r="AX334" s="92"/>
      <c r="AY334" s="92"/>
      <c r="AZ334" s="92"/>
      <c r="BA334" s="92"/>
      <c r="BB334" s="92"/>
      <c r="BC334" s="92"/>
      <c r="BD334" s="92"/>
      <c r="BE334" s="92"/>
      <c r="BF334" s="92"/>
      <c r="BG334" s="92"/>
    </row>
    <row r="335" spans="2:59" ht="15.6">
      <c r="B335" s="79"/>
      <c r="C335" s="79"/>
      <c r="D335" s="900" t="str">
        <f>D58</f>
        <v xml:space="preserve">Россия Краснодарский край </v>
      </c>
      <c r="E335" s="493"/>
      <c r="F335" s="493"/>
      <c r="G335" s="493"/>
      <c r="H335" s="574"/>
      <c r="I335" s="574"/>
      <c r="J335" s="574"/>
      <c r="K335" s="6"/>
      <c r="L335" s="582"/>
      <c r="M335" s="1303"/>
      <c r="N335" s="1304"/>
      <c r="O335" s="1303"/>
      <c r="P335" s="107"/>
      <c r="Q335" s="1303"/>
      <c r="R335" s="110"/>
      <c r="S335" s="1300"/>
      <c r="T335" s="1297"/>
      <c r="U335" s="1303"/>
      <c r="V335" s="1303"/>
      <c r="W335" s="1303"/>
      <c r="X335" s="1303"/>
      <c r="Y335" s="1303"/>
      <c r="Z335" s="1303"/>
      <c r="AA335" s="311"/>
      <c r="AB335" s="311"/>
      <c r="AC335" s="311"/>
      <c r="AD335" s="317"/>
      <c r="AE335" s="473"/>
      <c r="AF335" s="92"/>
      <c r="AG335" s="92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  <c r="AV335" s="92"/>
      <c r="AW335" s="92"/>
      <c r="AX335" s="92"/>
      <c r="AY335" s="92"/>
      <c r="AZ335" s="92"/>
      <c r="BA335" s="92"/>
      <c r="BB335" s="92"/>
      <c r="BC335" s="92"/>
      <c r="BD335" s="92"/>
      <c r="BE335" s="92"/>
      <c r="BF335" s="92"/>
      <c r="BG335" s="92"/>
    </row>
    <row r="336" spans="2:59" ht="14.25" customHeight="1">
      <c r="B336" s="901" t="str">
        <f>B59</f>
        <v xml:space="preserve">     10 - ТИДНЕВНОЕ  МЕНЮ  ПРИГОТОВЛЯЕМЫХ  БЛЮД ШКОЛЬНЫХ    З А В Т Р А К О В - О Б Е Д О В - П О Л Д Н И К О В</v>
      </c>
      <c r="C336" s="79"/>
      <c r="D336" s="79"/>
      <c r="E336" s="79"/>
      <c r="F336" s="493"/>
      <c r="G336" s="493"/>
      <c r="H336" s="493"/>
      <c r="I336" s="79"/>
      <c r="J336" s="79"/>
      <c r="K336" s="6"/>
      <c r="L336" s="1303"/>
      <c r="M336" s="1308"/>
      <c r="N336" s="1303"/>
      <c r="O336" s="1303"/>
      <c r="P336" s="107"/>
      <c r="Q336" s="1303"/>
      <c r="R336" s="726"/>
      <c r="S336" s="1304"/>
      <c r="T336" s="1057"/>
      <c r="U336" s="1303"/>
      <c r="V336" s="1303"/>
      <c r="W336" s="1303"/>
      <c r="X336" s="1303"/>
      <c r="Y336" s="1303"/>
      <c r="Z336" s="1303"/>
      <c r="AA336" s="468"/>
      <c r="AB336" s="468"/>
      <c r="AC336" s="468"/>
      <c r="AD336" s="468"/>
      <c r="AE336" s="92"/>
      <c r="AF336" s="92"/>
      <c r="AG336" s="92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  <c r="AU336" s="92"/>
      <c r="AV336" s="92"/>
      <c r="AW336" s="92"/>
      <c r="AX336" s="92"/>
      <c r="AY336" s="92"/>
      <c r="AZ336" s="92"/>
      <c r="BA336" s="92"/>
      <c r="BB336" s="92"/>
      <c r="BC336" s="92"/>
      <c r="BD336" s="92"/>
      <c r="BE336" s="92"/>
      <c r="BF336" s="92"/>
      <c r="BG336" s="92"/>
    </row>
    <row r="337" spans="2:59">
      <c r="B337" s="79"/>
      <c r="C337" s="901" t="str">
        <f>C60</f>
        <v xml:space="preserve">                            ДЛЯ  УЧАЩИХСЯ  В ОБЩЕОБРАЗОВАТЕЛЬНОМ УЧРЕЖДЕНИЕ</v>
      </c>
      <c r="D337" s="493"/>
      <c r="E337" s="79"/>
      <c r="F337" s="79"/>
      <c r="G337" s="901"/>
      <c r="H337" s="901"/>
      <c r="I337" s="754"/>
      <c r="J337" s="754"/>
      <c r="K337" s="6"/>
      <c r="L337" s="111"/>
      <c r="M337" s="103"/>
      <c r="N337" s="1298"/>
      <c r="O337" s="1303"/>
      <c r="P337" s="107"/>
      <c r="Q337" s="1303"/>
      <c r="R337" s="111"/>
      <c r="S337" s="1308"/>
      <c r="T337" s="1303"/>
      <c r="U337" s="1303"/>
      <c r="V337" s="1303"/>
      <c r="W337" s="1303"/>
      <c r="X337" s="1303"/>
      <c r="Y337" s="1303"/>
      <c r="Z337" s="1303"/>
      <c r="AA337" s="470"/>
      <c r="AB337" s="469"/>
      <c r="AC337" s="469"/>
      <c r="AD337" s="474"/>
      <c r="AE337" s="475"/>
      <c r="AF337" s="92"/>
      <c r="AG337" s="92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  <c r="AU337" s="92"/>
      <c r="AV337" s="92"/>
      <c r="AW337" s="92"/>
      <c r="AX337" s="92"/>
      <c r="AY337" s="92"/>
      <c r="AZ337" s="92"/>
      <c r="BA337" s="92"/>
      <c r="BB337" s="92"/>
      <c r="BC337" s="92"/>
      <c r="BD337" s="92"/>
      <c r="BE337" s="92"/>
      <c r="BF337" s="92"/>
      <c r="BG337" s="92"/>
    </row>
    <row r="338" spans="2:59" ht="15.6">
      <c r="B338" s="1344" t="str">
        <f>B61</f>
        <v xml:space="preserve">   Возрастная категория:   с   12  лет  и старше                 Сезон:    ЗИМА  -  ВЕСНА  2025 -____г.г.</v>
      </c>
      <c r="C338" s="754"/>
      <c r="D338" s="79"/>
      <c r="E338" s="902"/>
      <c r="F338" s="79"/>
      <c r="G338" s="731"/>
      <c r="H338" s="754"/>
      <c r="I338" s="754"/>
      <c r="J338" s="1345"/>
      <c r="K338" s="6"/>
      <c r="L338" s="111"/>
      <c r="M338" s="1302"/>
      <c r="N338" s="1297"/>
      <c r="O338" s="1303"/>
      <c r="P338" s="1303"/>
      <c r="Q338" s="1303"/>
      <c r="R338" s="1305"/>
      <c r="S338" s="1300"/>
      <c r="T338" s="1297"/>
      <c r="U338" s="1303"/>
      <c r="V338" s="1303"/>
      <c r="W338" s="1303"/>
      <c r="X338" s="1303"/>
      <c r="Y338" s="1303"/>
      <c r="Z338" s="1303"/>
      <c r="AA338" s="107"/>
      <c r="AB338" s="107"/>
      <c r="AC338" s="107"/>
      <c r="AD338" s="107"/>
      <c r="AE338" s="92"/>
      <c r="AF338" s="92"/>
      <c r="AG338" s="92"/>
      <c r="AH338" s="92"/>
      <c r="AI338" s="92"/>
      <c r="AJ338" s="92"/>
      <c r="AK338" s="92"/>
      <c r="AL338" s="92"/>
      <c r="AM338" s="92"/>
      <c r="AN338" s="92"/>
      <c r="AO338" s="92"/>
      <c r="AP338" s="92"/>
      <c r="AQ338" s="92"/>
      <c r="AR338" s="92"/>
      <c r="AS338" s="92"/>
      <c r="AT338" s="92"/>
      <c r="AU338" s="92"/>
      <c r="AV338" s="92"/>
      <c r="AW338" s="92"/>
      <c r="AX338" s="92"/>
      <c r="AY338" s="92"/>
      <c r="AZ338" s="92"/>
      <c r="BA338" s="92"/>
      <c r="BB338" s="92"/>
      <c r="BC338" s="92"/>
      <c r="BD338" s="92"/>
      <c r="BE338" s="92"/>
      <c r="BF338" s="92"/>
      <c r="BG338" s="92"/>
    </row>
    <row r="339" spans="2:59" ht="14.25" customHeight="1" thickBot="1">
      <c r="B339" s="79"/>
      <c r="C339" s="493"/>
      <c r="D339" s="1346" t="s">
        <v>97</v>
      </c>
      <c r="E339" s="493"/>
      <c r="F339" s="493"/>
      <c r="G339" s="493"/>
      <c r="H339" s="493"/>
      <c r="I339" s="493"/>
      <c r="J339" s="493"/>
      <c r="K339" s="6"/>
      <c r="L339" s="111"/>
      <c r="M339" s="1300"/>
      <c r="N339" s="1298"/>
      <c r="O339" s="1303"/>
      <c r="P339" s="1303"/>
      <c r="Q339" s="1303"/>
      <c r="R339" s="111"/>
      <c r="S339" s="99"/>
      <c r="T339" s="295"/>
      <c r="U339" s="1303"/>
      <c r="V339" s="1303"/>
      <c r="W339" s="1303"/>
      <c r="X339" s="1303"/>
      <c r="Y339" s="1303"/>
      <c r="Z339" s="1303"/>
      <c r="AA339" s="426"/>
      <c r="AB339" s="426"/>
      <c r="AC339" s="424"/>
      <c r="AD339" s="424"/>
      <c r="AE339" s="425"/>
      <c r="AF339" s="92"/>
      <c r="AG339" s="92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  <c r="AU339" s="92"/>
      <c r="AV339" s="92"/>
      <c r="AW339" s="92"/>
      <c r="AX339" s="92"/>
      <c r="AY339" s="92"/>
      <c r="AZ339" s="92"/>
      <c r="BA339" s="92"/>
      <c r="BB339" s="92"/>
      <c r="BC339" s="92"/>
      <c r="BD339" s="92"/>
      <c r="BE339" s="92"/>
      <c r="BF339" s="92"/>
      <c r="BG339" s="92"/>
    </row>
    <row r="340" spans="2:59" ht="18" customHeight="1" thickBot="1">
      <c r="B340" s="343" t="s">
        <v>39</v>
      </c>
      <c r="C340" s="76"/>
      <c r="D340" s="904" t="s">
        <v>40</v>
      </c>
      <c r="E340" s="905" t="s">
        <v>41</v>
      </c>
      <c r="F340" s="905"/>
      <c r="G340" s="905"/>
      <c r="H340" s="906" t="s">
        <v>42</v>
      </c>
      <c r="I340" s="907" t="s">
        <v>43</v>
      </c>
      <c r="J340" s="347" t="s">
        <v>44</v>
      </c>
      <c r="K340" s="6"/>
      <c r="L340" s="1305"/>
      <c r="M340" s="1300"/>
      <c r="N340" s="1298"/>
      <c r="O340" s="1303"/>
      <c r="P340" s="1303"/>
      <c r="Q340" s="1303"/>
      <c r="R340" s="582"/>
      <c r="S340" s="1303"/>
      <c r="T340" s="1304"/>
      <c r="U340" s="1303"/>
      <c r="V340" s="1303"/>
      <c r="W340" s="1303"/>
      <c r="X340" s="1303"/>
      <c r="Y340" s="1303"/>
      <c r="Z340" s="1303"/>
      <c r="AA340" s="107"/>
      <c r="AB340" s="107"/>
      <c r="AC340" s="107"/>
      <c r="AD340" s="107"/>
      <c r="AE340" s="92"/>
      <c r="AF340" s="92"/>
      <c r="AG340" s="92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  <c r="AU340" s="92"/>
      <c r="AV340" s="92"/>
      <c r="AW340" s="92"/>
      <c r="AX340" s="92"/>
      <c r="AY340" s="92"/>
      <c r="AZ340" s="92"/>
      <c r="BA340" s="92"/>
      <c r="BB340" s="92"/>
      <c r="BC340" s="92"/>
      <c r="BD340" s="92"/>
      <c r="BE340" s="92"/>
      <c r="BF340" s="92"/>
      <c r="BG340" s="92"/>
    </row>
    <row r="341" spans="2:59" ht="12" customHeight="1">
      <c r="B341" s="348" t="s">
        <v>45</v>
      </c>
      <c r="C341" s="349" t="s">
        <v>46</v>
      </c>
      <c r="D341" s="908" t="s">
        <v>47</v>
      </c>
      <c r="E341" s="909" t="s">
        <v>48</v>
      </c>
      <c r="F341" s="909" t="s">
        <v>19</v>
      </c>
      <c r="G341" s="909" t="s">
        <v>20</v>
      </c>
      <c r="H341" s="910" t="s">
        <v>49</v>
      </c>
      <c r="I341" s="911" t="s">
        <v>50</v>
      </c>
      <c r="J341" s="354" t="s">
        <v>96</v>
      </c>
      <c r="K341" s="6"/>
      <c r="L341" s="985"/>
      <c r="M341" s="1300"/>
      <c r="N341" s="1298"/>
      <c r="O341" s="107"/>
      <c r="P341" s="1303"/>
      <c r="Q341" s="1303"/>
      <c r="R341" s="1303"/>
      <c r="S341" s="1308"/>
      <c r="T341" s="1303"/>
      <c r="U341" s="1303"/>
      <c r="V341" s="1304"/>
      <c r="W341" s="1303"/>
      <c r="X341" s="1303"/>
      <c r="Y341" s="1303"/>
      <c r="Z341" s="1303"/>
      <c r="AA341" s="107"/>
      <c r="AB341" s="107"/>
      <c r="AC341" s="107"/>
      <c r="AD341" s="107"/>
      <c r="AE341" s="92"/>
      <c r="AF341" s="92"/>
      <c r="AG341" s="92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  <c r="AU341" s="92"/>
      <c r="AV341" s="92"/>
      <c r="AW341" s="92"/>
      <c r="AX341" s="92"/>
      <c r="AY341" s="92"/>
      <c r="AZ341" s="92"/>
      <c r="BA341" s="92"/>
      <c r="BB341" s="92"/>
      <c r="BC341" s="92"/>
      <c r="BD341" s="92"/>
      <c r="BE341" s="92"/>
      <c r="BF341" s="92"/>
      <c r="BG341" s="92"/>
    </row>
    <row r="342" spans="2:59" ht="15" thickBot="1">
      <c r="B342" s="355"/>
      <c r="C342" s="383"/>
      <c r="D342" s="912"/>
      <c r="E342" s="913" t="s">
        <v>5</v>
      </c>
      <c r="F342" s="913" t="s">
        <v>6</v>
      </c>
      <c r="G342" s="913" t="s">
        <v>7</v>
      </c>
      <c r="H342" s="914" t="s">
        <v>51</v>
      </c>
      <c r="I342" s="915" t="s">
        <v>52</v>
      </c>
      <c r="J342" s="360" t="s">
        <v>95</v>
      </c>
      <c r="K342" s="6"/>
      <c r="L342" s="985"/>
      <c r="M342" s="1300"/>
      <c r="N342" s="1298"/>
      <c r="O342" s="107"/>
      <c r="P342" s="1303"/>
      <c r="Q342" s="1303"/>
      <c r="R342" s="111"/>
      <c r="S342" s="103"/>
      <c r="T342" s="1298"/>
      <c r="U342" s="1303"/>
      <c r="V342" s="1303"/>
      <c r="W342" s="1303"/>
      <c r="X342" s="1303"/>
      <c r="Y342" s="1303"/>
      <c r="Z342" s="1303"/>
      <c r="AA342" s="107"/>
      <c r="AB342" s="107"/>
      <c r="AC342" s="107"/>
      <c r="AD342" s="107"/>
      <c r="AE342" s="92"/>
      <c r="AF342" s="92"/>
      <c r="AG342" s="92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  <c r="AU342" s="92"/>
      <c r="AV342" s="92"/>
      <c r="AW342" s="92"/>
      <c r="AX342" s="92"/>
      <c r="AY342" s="92"/>
      <c r="AZ342" s="92"/>
      <c r="BA342" s="92"/>
      <c r="BB342" s="92"/>
      <c r="BC342" s="92"/>
      <c r="BD342" s="92"/>
      <c r="BE342" s="92"/>
      <c r="BF342" s="92"/>
      <c r="BG342" s="92"/>
    </row>
    <row r="343" spans="2:59" ht="12" customHeight="1">
      <c r="B343" s="76"/>
      <c r="C343" s="148" t="s">
        <v>33</v>
      </c>
      <c r="D343" s="916"/>
      <c r="E343" s="1278"/>
      <c r="F343" s="930"/>
      <c r="G343" s="930"/>
      <c r="H343" s="1280"/>
      <c r="I343" s="919"/>
      <c r="J343" s="366"/>
      <c r="K343" s="6"/>
      <c r="L343" s="107"/>
      <c r="M343" s="1300"/>
      <c r="N343" s="1297"/>
      <c r="O343" s="107"/>
      <c r="P343" s="1303"/>
      <c r="Q343" s="1303"/>
      <c r="R343" s="111"/>
      <c r="S343" s="1302"/>
      <c r="T343" s="1297"/>
      <c r="U343" s="1303"/>
      <c r="V343" s="1298"/>
      <c r="W343" s="1303"/>
      <c r="X343" s="1303"/>
      <c r="Y343" s="1303"/>
      <c r="Z343" s="1303"/>
      <c r="AA343" s="107"/>
      <c r="AB343" s="107"/>
      <c r="AC343" s="107"/>
      <c r="AD343" s="107"/>
      <c r="AE343" s="92"/>
      <c r="AF343" s="92"/>
      <c r="AG343" s="92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  <c r="AU343" s="92"/>
      <c r="AV343" s="92"/>
      <c r="AW343" s="92"/>
      <c r="AX343" s="92"/>
      <c r="AY343" s="92"/>
      <c r="AZ343" s="92"/>
      <c r="BA343" s="92"/>
      <c r="BB343" s="92"/>
      <c r="BC343" s="92"/>
      <c r="BD343" s="92"/>
      <c r="BE343" s="92"/>
      <c r="BF343" s="92"/>
      <c r="BG343" s="92"/>
    </row>
    <row r="344" spans="2:59">
      <c r="B344" s="367" t="s">
        <v>53</v>
      </c>
      <c r="C344" s="723" t="s">
        <v>176</v>
      </c>
      <c r="D344" s="1311" t="s">
        <v>289</v>
      </c>
      <c r="E344" s="695">
        <v>12.276300000000001</v>
      </c>
      <c r="F344" s="291">
        <v>17.633849999999999</v>
      </c>
      <c r="G344" s="671">
        <v>3</v>
      </c>
      <c r="H344" s="844">
        <v>219.81</v>
      </c>
      <c r="I344" s="887">
        <v>51</v>
      </c>
      <c r="J344" s="1019" t="s">
        <v>150</v>
      </c>
      <c r="K344" s="6"/>
      <c r="L344" s="107"/>
      <c r="M344" s="1304"/>
      <c r="N344" s="1057"/>
      <c r="O344" s="107"/>
      <c r="P344" s="1303"/>
      <c r="Q344" s="1303"/>
      <c r="R344" s="111"/>
      <c r="S344" s="1300"/>
      <c r="T344" s="1298"/>
      <c r="U344" s="1303"/>
      <c r="V344" s="1297"/>
      <c r="W344" s="1303"/>
      <c r="X344" s="1303"/>
      <c r="Y344" s="1303"/>
      <c r="Z344" s="1303"/>
      <c r="AA344" s="107"/>
      <c r="AB344" s="107"/>
      <c r="AC344" s="107"/>
      <c r="AD344" s="107"/>
      <c r="AE344" s="92"/>
      <c r="AF344" s="92"/>
      <c r="AG344" s="92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  <c r="AU344" s="92"/>
      <c r="AV344" s="92"/>
      <c r="AW344" s="92"/>
      <c r="AX344" s="92"/>
      <c r="AY344" s="92"/>
      <c r="AZ344" s="92"/>
      <c r="BA344" s="92"/>
      <c r="BB344" s="92"/>
      <c r="BC344" s="92"/>
      <c r="BD344" s="92"/>
      <c r="BE344" s="92"/>
      <c r="BF344" s="92"/>
      <c r="BG344" s="92"/>
    </row>
    <row r="345" spans="2:59" ht="13.5" customHeight="1">
      <c r="B345" s="368" t="s">
        <v>92</v>
      </c>
      <c r="C345" s="1317" t="s">
        <v>199</v>
      </c>
      <c r="D345" s="1329">
        <v>60</v>
      </c>
      <c r="E345" s="1281">
        <v>1.7</v>
      </c>
      <c r="F345" s="563">
        <v>0.1</v>
      </c>
      <c r="G345" s="656">
        <v>3.5</v>
      </c>
      <c r="H345" s="1134">
        <v>22.1</v>
      </c>
      <c r="I345" s="956">
        <v>51</v>
      </c>
      <c r="J345" s="1029" t="s">
        <v>151</v>
      </c>
      <c r="K345" s="6"/>
      <c r="L345" s="107"/>
      <c r="M345" s="1308"/>
      <c r="N345" s="1303"/>
      <c r="O345" s="1303"/>
      <c r="P345" s="1303"/>
      <c r="Q345" s="1303"/>
      <c r="R345" s="1305"/>
      <c r="S345" s="1300"/>
      <c r="T345" s="1298"/>
      <c r="U345" s="1303"/>
      <c r="V345" s="1298"/>
      <c r="W345" s="1303"/>
      <c r="X345" s="1303"/>
      <c r="Y345" s="1303"/>
      <c r="Z345" s="1303"/>
      <c r="AA345" s="107"/>
      <c r="AB345" s="107"/>
      <c r="AC345" s="107"/>
      <c r="AD345" s="107"/>
      <c r="AE345" s="92"/>
      <c r="AF345" s="92"/>
      <c r="AG345" s="92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  <c r="AU345" s="92"/>
      <c r="AV345" s="92"/>
      <c r="AW345" s="92"/>
      <c r="AX345" s="92"/>
      <c r="AY345" s="92"/>
      <c r="AZ345" s="92"/>
      <c r="BA345" s="92"/>
      <c r="BB345" s="92"/>
      <c r="BC345" s="92"/>
      <c r="BD345" s="92"/>
      <c r="BE345" s="92"/>
      <c r="BF345" s="92"/>
      <c r="BG345" s="92"/>
    </row>
    <row r="346" spans="2:59" ht="15.6">
      <c r="B346" s="369" t="s">
        <v>11</v>
      </c>
      <c r="C346" s="1319" t="s">
        <v>175</v>
      </c>
      <c r="D346" s="981">
        <v>200</v>
      </c>
      <c r="E346" s="756">
        <v>4.5999999999999996</v>
      </c>
      <c r="F346" s="699">
        <v>3.3</v>
      </c>
      <c r="G346" s="699">
        <v>13.2</v>
      </c>
      <c r="H346" s="1025">
        <v>100.5</v>
      </c>
      <c r="I346" s="1105">
        <v>88</v>
      </c>
      <c r="J346" s="1007" t="s">
        <v>140</v>
      </c>
      <c r="K346" s="6"/>
      <c r="L346" s="107"/>
      <c r="M346" s="1300"/>
      <c r="N346" s="1297"/>
      <c r="O346" s="1303"/>
      <c r="P346" s="603"/>
      <c r="Q346" s="1303"/>
      <c r="R346" s="985"/>
      <c r="S346" s="1300"/>
      <c r="T346" s="1298"/>
      <c r="U346" s="1303"/>
      <c r="V346" s="1298"/>
      <c r="W346" s="1303"/>
      <c r="X346" s="1303"/>
      <c r="Y346" s="1303"/>
      <c r="Z346" s="1303"/>
      <c r="AA346" s="107"/>
      <c r="AB346" s="107"/>
      <c r="AC346" s="107"/>
      <c r="AD346" s="107"/>
      <c r="AE346" s="92"/>
      <c r="AF346" s="92"/>
      <c r="AG346" s="92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2"/>
      <c r="AT346" s="92"/>
      <c r="AU346" s="92"/>
      <c r="AV346" s="92"/>
      <c r="AW346" s="92"/>
      <c r="AX346" s="92"/>
      <c r="AY346" s="92"/>
      <c r="AZ346" s="92"/>
      <c r="BA346" s="92"/>
      <c r="BB346" s="92"/>
      <c r="BC346" s="92"/>
      <c r="BD346" s="92"/>
      <c r="BE346" s="92"/>
      <c r="BF346" s="92"/>
      <c r="BG346" s="92"/>
    </row>
    <row r="347" spans="2:59">
      <c r="B347" s="73"/>
      <c r="C347" s="962" t="s">
        <v>153</v>
      </c>
      <c r="D347" s="1311">
        <v>30</v>
      </c>
      <c r="E347" s="632">
        <v>7</v>
      </c>
      <c r="F347" s="632">
        <v>8.8004999999999995</v>
      </c>
      <c r="G347" s="632">
        <v>0</v>
      </c>
      <c r="H347" s="632">
        <v>107.5005</v>
      </c>
      <c r="I347" s="406">
        <v>13</v>
      </c>
      <c r="J347" s="1022" t="s">
        <v>98</v>
      </c>
      <c r="K347" s="6"/>
      <c r="L347" s="111"/>
      <c r="M347" s="99"/>
      <c r="N347" s="295"/>
      <c r="O347" s="1303"/>
      <c r="P347" s="296"/>
      <c r="Q347" s="158"/>
      <c r="R347" s="985"/>
      <c r="S347" s="1300"/>
      <c r="T347" s="1298"/>
      <c r="U347" s="1303"/>
      <c r="V347" s="296"/>
      <c r="W347" s="158"/>
      <c r="X347" s="458"/>
      <c r="Y347" s="458"/>
      <c r="Z347" s="134"/>
      <c r="AA347" s="134"/>
      <c r="AB347" s="107"/>
      <c r="AC347" s="107"/>
      <c r="AD347" s="107"/>
      <c r="AE347" s="92"/>
      <c r="AF347" s="92"/>
      <c r="AG347" s="92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  <c r="AU347" s="92"/>
      <c r="AV347" s="92"/>
      <c r="AW347" s="92"/>
      <c r="AX347" s="92"/>
      <c r="AY347" s="92"/>
      <c r="AZ347" s="92"/>
      <c r="BA347" s="92"/>
      <c r="BB347" s="92"/>
      <c r="BC347" s="92"/>
      <c r="BD347" s="92"/>
      <c r="BE347" s="92"/>
      <c r="BF347" s="92"/>
      <c r="BG347" s="92"/>
    </row>
    <row r="348" spans="2:59" ht="14.25" customHeight="1">
      <c r="B348" s="371" t="s">
        <v>61</v>
      </c>
      <c r="C348" s="205" t="s">
        <v>9</v>
      </c>
      <c r="D348" s="1088">
        <v>50</v>
      </c>
      <c r="E348" s="659">
        <v>1.0029999999999999</v>
      </c>
      <c r="F348" s="285">
        <v>0.65</v>
      </c>
      <c r="G348" s="285">
        <v>27.1</v>
      </c>
      <c r="H348" s="708">
        <v>118.262</v>
      </c>
      <c r="I348" s="870">
        <v>18</v>
      </c>
      <c r="J348" s="1023" t="s">
        <v>8</v>
      </c>
      <c r="K348" s="6"/>
      <c r="L348" s="1303"/>
      <c r="M348" s="99"/>
      <c r="N348" s="481"/>
      <c r="O348" s="1303"/>
      <c r="P348" s="1214"/>
      <c r="Q348" s="1303"/>
      <c r="R348" s="110"/>
      <c r="S348" s="1300"/>
      <c r="T348" s="1297"/>
      <c r="U348" s="1300"/>
      <c r="V348" s="1297"/>
      <c r="W348" s="1303"/>
      <c r="X348" s="1303"/>
      <c r="Y348" s="1303"/>
      <c r="Z348" s="1303"/>
      <c r="AA348" s="107"/>
      <c r="AB348" s="107"/>
      <c r="AC348" s="107"/>
      <c r="AD348" s="107"/>
      <c r="AE348" s="92"/>
      <c r="AF348" s="92"/>
      <c r="AG348" s="92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  <c r="AU348" s="92"/>
      <c r="AV348" s="92"/>
      <c r="AW348" s="92"/>
      <c r="AX348" s="92"/>
      <c r="AY348" s="92"/>
      <c r="AZ348" s="92"/>
      <c r="BA348" s="92"/>
      <c r="BB348" s="92"/>
      <c r="BC348" s="92"/>
      <c r="BD348" s="92"/>
      <c r="BE348" s="92"/>
      <c r="BF348" s="92"/>
      <c r="BG348" s="92"/>
    </row>
    <row r="349" spans="2:59" ht="13.5" customHeight="1">
      <c r="B349" s="371"/>
      <c r="C349" s="205" t="s">
        <v>103</v>
      </c>
      <c r="D349" s="1088">
        <v>40</v>
      </c>
      <c r="E349" s="659">
        <v>1.8660000000000001</v>
      </c>
      <c r="F349" s="285">
        <v>0.66</v>
      </c>
      <c r="G349" s="290">
        <v>17.373999999999999</v>
      </c>
      <c r="H349" s="708">
        <v>82.9</v>
      </c>
      <c r="I349" s="870">
        <v>19</v>
      </c>
      <c r="J349" s="1023" t="s">
        <v>8</v>
      </c>
      <c r="K349" s="6"/>
      <c r="L349" s="1297"/>
      <c r="M349" s="134"/>
      <c r="N349" s="134"/>
      <c r="O349" s="134"/>
      <c r="P349" s="134"/>
      <c r="Q349" s="1308"/>
      <c r="R349" s="726"/>
      <c r="S349" s="1304"/>
      <c r="T349" s="1057"/>
      <c r="U349" s="1304"/>
      <c r="V349" s="1057"/>
      <c r="W349" s="1303"/>
      <c r="X349" s="1303"/>
      <c r="Y349" s="1303"/>
      <c r="Z349" s="1303"/>
      <c r="AA349" s="107"/>
      <c r="AB349" s="107"/>
      <c r="AC349" s="107"/>
      <c r="AD349" s="107"/>
      <c r="AE349" s="92"/>
      <c r="AF349" s="92"/>
      <c r="AG349" s="92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  <c r="AU349" s="92"/>
      <c r="AV349" s="92"/>
      <c r="AW349" s="92"/>
      <c r="AX349" s="92"/>
      <c r="AY349" s="92"/>
      <c r="AZ349" s="92"/>
      <c r="BA349" s="92"/>
      <c r="BB349" s="92"/>
      <c r="BC349" s="92"/>
      <c r="BD349" s="92"/>
      <c r="BE349" s="92"/>
      <c r="BF349" s="92"/>
      <c r="BG349" s="92"/>
    </row>
    <row r="350" spans="2:59" ht="12.75" customHeight="1" thickBot="1">
      <c r="B350" s="554"/>
      <c r="C350" s="407" t="s">
        <v>243</v>
      </c>
      <c r="D350" s="1371">
        <v>100</v>
      </c>
      <c r="E350" s="873">
        <v>0.4</v>
      </c>
      <c r="F350" s="849">
        <v>0.4</v>
      </c>
      <c r="G350" s="849">
        <v>9.8000000000000007</v>
      </c>
      <c r="H350" s="1354">
        <v>47</v>
      </c>
      <c r="I350" s="871">
        <v>105</v>
      </c>
      <c r="J350" s="1213" t="s">
        <v>259</v>
      </c>
      <c r="K350" s="6"/>
      <c r="L350" s="107"/>
      <c r="M350" s="1300"/>
      <c r="N350" s="1298"/>
      <c r="O350" s="1303"/>
      <c r="P350" s="110"/>
      <c r="Q350" s="1300"/>
      <c r="R350" s="111"/>
      <c r="S350" s="1308"/>
      <c r="T350" s="1303"/>
      <c r="U350" s="1308"/>
      <c r="V350" s="1303"/>
      <c r="W350" s="1303"/>
      <c r="X350" s="1303"/>
      <c r="Y350" s="1303"/>
      <c r="Z350" s="1303"/>
      <c r="AA350" s="107"/>
      <c r="AB350" s="107"/>
      <c r="AC350" s="107"/>
      <c r="AD350" s="107"/>
      <c r="AE350" s="92"/>
      <c r="AF350" s="92"/>
      <c r="AG350" s="92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  <c r="AU350" s="92"/>
      <c r="AV350" s="92"/>
      <c r="AW350" s="92"/>
      <c r="AX350" s="92"/>
      <c r="AY350" s="92"/>
      <c r="AZ350" s="92"/>
      <c r="BA350" s="92"/>
      <c r="BB350" s="92"/>
      <c r="BC350" s="92"/>
      <c r="BD350" s="92"/>
      <c r="BE350" s="92"/>
      <c r="BF350" s="92"/>
      <c r="BG350" s="92"/>
    </row>
    <row r="351" spans="2:59">
      <c r="B351" s="373" t="s">
        <v>66</v>
      </c>
      <c r="D351" s="934">
        <f>D345+D346+D347+D348+D349+D350+135+5</f>
        <v>620</v>
      </c>
      <c r="E351" s="874">
        <f>SUM(E344:E350)</f>
        <v>28.845299999999998</v>
      </c>
      <c r="F351" s="941">
        <f>SUM(F344:F350)</f>
        <v>31.544349999999998</v>
      </c>
      <c r="G351" s="942">
        <f>SUM(G344:G350)</f>
        <v>73.97399999999999</v>
      </c>
      <c r="H351" s="943">
        <f>SUM(H344:H350)</f>
        <v>698.07249999999988</v>
      </c>
      <c r="I351" s="1034"/>
      <c r="J351" s="769"/>
      <c r="K351" s="6"/>
      <c r="L351" s="107"/>
      <c r="M351" s="1300"/>
      <c r="N351" s="1298"/>
      <c r="O351" s="1303"/>
      <c r="P351" s="1438"/>
      <c r="Q351" s="1300"/>
      <c r="R351" s="1305"/>
      <c r="S351" s="1300"/>
      <c r="T351" s="1297"/>
      <c r="U351" s="1300"/>
      <c r="V351" s="1297"/>
      <c r="W351" s="1303"/>
      <c r="X351" s="1303"/>
      <c r="Y351" s="1303"/>
      <c r="Z351" s="1303"/>
      <c r="AA351" s="107"/>
      <c r="AB351" s="107"/>
      <c r="AC351" s="107"/>
      <c r="AD351" s="107"/>
      <c r="AE351" s="92"/>
      <c r="AF351" s="92"/>
      <c r="AG351" s="92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  <c r="AV351" s="92"/>
      <c r="AW351" s="92"/>
      <c r="AX351" s="92"/>
      <c r="AY351" s="92"/>
      <c r="AZ351" s="92"/>
      <c r="BA351" s="92"/>
      <c r="BB351" s="92"/>
      <c r="BC351" s="92"/>
      <c r="BD351" s="92"/>
      <c r="BE351" s="92"/>
      <c r="BF351" s="92"/>
      <c r="BG351" s="92"/>
    </row>
    <row r="352" spans="2:59">
      <c r="B352" s="570"/>
      <c r="C352" s="571" t="s">
        <v>10</v>
      </c>
      <c r="D352" s="617">
        <v>0.25</v>
      </c>
      <c r="E352" s="595">
        <f>E624</f>
        <v>22.5</v>
      </c>
      <c r="F352" s="594">
        <f>F624</f>
        <v>23</v>
      </c>
      <c r="G352" s="594">
        <f>G624</f>
        <v>95.75</v>
      </c>
      <c r="H352" s="715">
        <f>H624</f>
        <v>680</v>
      </c>
      <c r="I352" s="502"/>
      <c r="J352" s="536"/>
      <c r="K352" s="6"/>
      <c r="L352" s="107"/>
      <c r="M352" s="409"/>
      <c r="N352" s="1298"/>
      <c r="O352" s="1303"/>
      <c r="P352" s="107"/>
      <c r="Q352" s="1096"/>
      <c r="R352" s="111"/>
      <c r="S352" s="99"/>
      <c r="T352" s="295"/>
      <c r="U352" s="99"/>
      <c r="V352" s="1303"/>
      <c r="W352" s="1302"/>
      <c r="X352" s="1302"/>
      <c r="Y352" s="1302"/>
      <c r="Z352" s="1303"/>
      <c r="AA352" s="107"/>
      <c r="AB352" s="107"/>
      <c r="AC352" s="107"/>
      <c r="AD352" s="107"/>
      <c r="AE352" s="92"/>
      <c r="AF352" s="92"/>
      <c r="AG352" s="92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  <c r="AV352" s="92"/>
      <c r="AW352" s="92"/>
      <c r="AX352" s="92"/>
      <c r="AY352" s="92"/>
      <c r="AZ352" s="92"/>
      <c r="BA352" s="92"/>
      <c r="BB352" s="92"/>
      <c r="BC352" s="92"/>
      <c r="BD352" s="92"/>
      <c r="BE352" s="92"/>
      <c r="BF352" s="92"/>
      <c r="BG352" s="92"/>
    </row>
    <row r="353" spans="2:59" ht="15" thickBot="1">
      <c r="B353" s="204"/>
      <c r="C353" s="568" t="s">
        <v>109</v>
      </c>
      <c r="D353" s="613"/>
      <c r="E353" s="709">
        <f>(E351*100/E680)-25</f>
        <v>7.0503333333333273</v>
      </c>
      <c r="F353" s="386">
        <f>(F351*100/F680)-25</f>
        <v>9.2873369565217416</v>
      </c>
      <c r="G353" s="386">
        <f>(G351*100/G680)-25</f>
        <v>-5.6856396866840768</v>
      </c>
      <c r="H353" s="710">
        <f>(H351*100/H680)-25</f>
        <v>0.66443014705881964</v>
      </c>
      <c r="I353" s="557"/>
      <c r="J353" s="382"/>
      <c r="K353" s="6"/>
      <c r="L353" s="107"/>
      <c r="M353" s="112"/>
      <c r="N353" s="1298"/>
      <c r="O353" s="1303"/>
      <c r="P353" s="107"/>
      <c r="Q353" s="1300"/>
      <c r="R353" s="1303"/>
      <c r="S353" s="99"/>
      <c r="T353" s="481"/>
      <c r="U353" s="1095"/>
      <c r="V353" s="1298"/>
      <c r="W353" s="107"/>
      <c r="X353" s="107"/>
      <c r="Y353" s="107"/>
      <c r="Z353" s="1303"/>
      <c r="AA353" s="107"/>
      <c r="AB353" s="107"/>
      <c r="AC353" s="107"/>
      <c r="AD353" s="107"/>
      <c r="AE353" s="92"/>
      <c r="AF353" s="92"/>
      <c r="AG353" s="92"/>
      <c r="AH353" s="92"/>
      <c r="AI353" s="92"/>
      <c r="AJ353" s="9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  <c r="AU353" s="92"/>
      <c r="AV353" s="92"/>
      <c r="AW353" s="92"/>
      <c r="AX353" s="92"/>
      <c r="AY353" s="92"/>
      <c r="AZ353" s="92"/>
      <c r="BA353" s="92"/>
      <c r="BB353" s="92"/>
      <c r="BC353" s="92"/>
      <c r="BD353" s="92"/>
      <c r="BE353" s="92"/>
      <c r="BF353" s="92"/>
      <c r="BG353" s="92"/>
    </row>
    <row r="354" spans="2:59" ht="12.75" customHeight="1">
      <c r="B354" s="72"/>
      <c r="C354" s="783" t="s">
        <v>27</v>
      </c>
      <c r="D354" s="663"/>
      <c r="E354" s="5"/>
      <c r="F354" s="377"/>
      <c r="G354" s="377"/>
      <c r="H354" s="377"/>
      <c r="I354" s="378"/>
      <c r="J354" s="1128"/>
      <c r="K354" s="6"/>
      <c r="L354" s="107"/>
      <c r="M354" s="112"/>
      <c r="N354" s="1298"/>
      <c r="O354" s="1303"/>
      <c r="P354" s="107"/>
      <c r="Q354" s="99"/>
      <c r="R354" s="1305"/>
      <c r="S354" s="1300"/>
      <c r="T354" s="295"/>
      <c r="U354" s="1095"/>
      <c r="V354" s="1298"/>
      <c r="W354" s="102"/>
      <c r="X354" s="296"/>
      <c r="Y354" s="102"/>
      <c r="Z354" s="1303"/>
      <c r="AA354" s="427"/>
      <c r="AB354" s="427"/>
      <c r="AC354" s="427"/>
      <c r="AD354" s="427"/>
      <c r="AE354" s="427"/>
      <c r="AF354" s="92"/>
      <c r="AG354" s="92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  <c r="AV354" s="92"/>
      <c r="AW354" s="92"/>
      <c r="AX354" s="92"/>
      <c r="AY354" s="92"/>
      <c r="AZ354" s="92"/>
      <c r="BA354" s="92"/>
      <c r="BB354" s="92"/>
      <c r="BC354" s="92"/>
      <c r="BD354" s="92"/>
      <c r="BE354" s="92"/>
      <c r="BF354" s="92"/>
      <c r="BG354" s="92"/>
    </row>
    <row r="355" spans="2:59" ht="12.75" customHeight="1">
      <c r="B355" s="58"/>
      <c r="C355" s="212" t="s">
        <v>252</v>
      </c>
      <c r="D355" s="1323">
        <v>100</v>
      </c>
      <c r="E355" s="1058">
        <v>1.1000000000000001</v>
      </c>
      <c r="F355" s="761">
        <v>6.1849999999999996</v>
      </c>
      <c r="G355" s="761">
        <v>5.1988000000000003</v>
      </c>
      <c r="H355" s="954">
        <v>80.86</v>
      </c>
      <c r="I355" s="887">
        <v>8</v>
      </c>
      <c r="J355" s="1008" t="s">
        <v>147</v>
      </c>
      <c r="K355" s="31"/>
      <c r="L355" s="111"/>
      <c r="M355" s="1308"/>
      <c r="N355" s="142"/>
      <c r="O355" s="1303"/>
      <c r="P355" s="107"/>
      <c r="Q355" s="1300"/>
      <c r="R355" s="154"/>
      <c r="S355" s="1300"/>
      <c r="T355" s="1298"/>
      <c r="U355" s="1095"/>
      <c r="V355" s="295"/>
      <c r="W355" s="102"/>
      <c r="X355" s="102"/>
      <c r="Y355" s="102"/>
      <c r="Z355" s="1303"/>
      <c r="AA355" s="107"/>
      <c r="AB355" s="107"/>
      <c r="AC355" s="107"/>
      <c r="AD355" s="107"/>
      <c r="AE355" s="92"/>
      <c r="AF355" s="92"/>
      <c r="AG355" s="92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  <c r="AV355" s="92"/>
      <c r="AW355" s="92"/>
      <c r="AX355" s="92"/>
      <c r="AY355" s="92"/>
      <c r="AZ355" s="92"/>
      <c r="BA355" s="92"/>
      <c r="BB355" s="92"/>
      <c r="BC355" s="92"/>
      <c r="BD355" s="92"/>
      <c r="BE355" s="92"/>
      <c r="BF355" s="92"/>
      <c r="BG355" s="92"/>
    </row>
    <row r="356" spans="2:59">
      <c r="B356" s="58"/>
      <c r="C356" s="1160" t="s">
        <v>240</v>
      </c>
      <c r="D356" s="305">
        <v>250</v>
      </c>
      <c r="E356" s="628">
        <v>1.994</v>
      </c>
      <c r="F356" s="576">
        <v>5.2169999999999996</v>
      </c>
      <c r="G356" s="628">
        <v>7.1420000000000003</v>
      </c>
      <c r="H356" s="662">
        <v>83.495999999999995</v>
      </c>
      <c r="I356" s="528">
        <v>22</v>
      </c>
      <c r="J356" s="1019" t="s">
        <v>210</v>
      </c>
      <c r="L356" s="110"/>
      <c r="M356" s="1300"/>
      <c r="N356" s="1298"/>
      <c r="O356" s="1303"/>
      <c r="P356" s="1308"/>
      <c r="Q356" s="1303"/>
      <c r="R356" s="111"/>
      <c r="S356" s="1300"/>
      <c r="T356" s="1298"/>
      <c r="U356" s="409"/>
      <c r="V356" s="1298"/>
      <c r="W356" s="102"/>
      <c r="X356" s="102"/>
      <c r="Y356" s="102"/>
      <c r="Z356" s="1303"/>
      <c r="AA356" s="107"/>
      <c r="AB356" s="107"/>
      <c r="AC356" s="107"/>
      <c r="AD356" s="107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  <c r="AV356" s="92"/>
      <c r="AW356" s="92"/>
      <c r="AX356" s="92"/>
      <c r="AY356" s="92"/>
      <c r="AZ356" s="92"/>
      <c r="BA356" s="92"/>
      <c r="BB356" s="92"/>
      <c r="BC356" s="92"/>
      <c r="BD356" s="92"/>
      <c r="BE356" s="92"/>
      <c r="BF356" s="92"/>
      <c r="BG356" s="92"/>
    </row>
    <row r="357" spans="2:59" ht="12" customHeight="1">
      <c r="B357" s="58"/>
      <c r="C357" s="1161" t="s">
        <v>239</v>
      </c>
      <c r="D357" s="307"/>
      <c r="E357" s="759"/>
      <c r="F357" s="719"/>
      <c r="G357" s="759"/>
      <c r="H357" s="581"/>
      <c r="I357" s="1178"/>
      <c r="J357" s="1020"/>
      <c r="K357" s="6"/>
      <c r="L357" s="1359"/>
      <c r="M357" s="315"/>
      <c r="N357" s="315"/>
      <c r="O357" s="315"/>
      <c r="P357" s="315"/>
      <c r="Q357" s="1303"/>
      <c r="R357" s="1305"/>
      <c r="S357" s="409"/>
      <c r="T357" s="1298"/>
      <c r="U357" s="1095"/>
      <c r="V357" s="1298"/>
      <c r="W357" s="102"/>
      <c r="X357" s="102"/>
      <c r="Y357" s="102"/>
      <c r="Z357" s="1303"/>
      <c r="AA357" s="107"/>
      <c r="AB357" s="107"/>
      <c r="AC357" s="107"/>
      <c r="AD357" s="107"/>
      <c r="AE357" s="92"/>
      <c r="AF357" s="92"/>
      <c r="AG357" s="92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2"/>
      <c r="AT357" s="92"/>
      <c r="AU357" s="92"/>
      <c r="AV357" s="92"/>
      <c r="AW357" s="92"/>
      <c r="AX357" s="92"/>
      <c r="AY357" s="92"/>
      <c r="AZ357" s="92"/>
      <c r="BA357" s="92"/>
      <c r="BB357" s="92"/>
      <c r="BC357" s="92"/>
      <c r="BD357" s="92"/>
      <c r="BE357" s="92"/>
      <c r="BF357" s="92"/>
      <c r="BG357" s="92"/>
    </row>
    <row r="358" spans="2:59" ht="12" customHeight="1">
      <c r="B358" s="1222" t="s">
        <v>53</v>
      </c>
      <c r="C358" s="1005" t="s">
        <v>238</v>
      </c>
      <c r="D358" s="1315">
        <v>100</v>
      </c>
      <c r="E358" s="758">
        <v>9.0356000000000005</v>
      </c>
      <c r="F358" s="632">
        <v>9.0580999999999996</v>
      </c>
      <c r="G358" s="1028">
        <v>17.604199999999999</v>
      </c>
      <c r="H358" s="559">
        <v>193.44499999999999</v>
      </c>
      <c r="I358" s="1227">
        <v>67</v>
      </c>
      <c r="J358" s="1022" t="s">
        <v>144</v>
      </c>
      <c r="K358" s="6"/>
      <c r="L358" s="134"/>
      <c r="M358" s="1450"/>
      <c r="N358" s="1450"/>
      <c r="O358" s="1450"/>
      <c r="P358" s="602"/>
      <c r="Q358" s="1303"/>
      <c r="R358" s="985"/>
      <c r="S358" s="112"/>
      <c r="T358" s="1298"/>
      <c r="U358" s="1095"/>
      <c r="V358" s="1298"/>
      <c r="W358" s="102"/>
      <c r="X358" s="102"/>
      <c r="Y358" s="102"/>
      <c r="Z358" s="1303"/>
      <c r="AA358" s="1303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2"/>
      <c r="AT358" s="92"/>
      <c r="AU358" s="92"/>
      <c r="AV358" s="92"/>
      <c r="AW358" s="92"/>
      <c r="AX358" s="92"/>
      <c r="AY358" s="92"/>
      <c r="AZ358" s="92"/>
      <c r="BA358" s="92"/>
      <c r="BB358" s="92"/>
      <c r="BC358" s="92"/>
      <c r="BD358" s="92"/>
      <c r="BE358" s="92"/>
      <c r="BF358" s="92"/>
      <c r="BG358" s="92"/>
    </row>
    <row r="359" spans="2:59" ht="13.5" customHeight="1">
      <c r="B359" s="626" t="s">
        <v>92</v>
      </c>
      <c r="C359" s="962" t="s">
        <v>298</v>
      </c>
      <c r="D359" s="1311">
        <v>180</v>
      </c>
      <c r="E359" s="652">
        <v>3.8858000000000001</v>
      </c>
      <c r="F359" s="290">
        <v>5.0703800000000001</v>
      </c>
      <c r="G359" s="290">
        <v>24.28518</v>
      </c>
      <c r="H359" s="562">
        <v>158.31700000000001</v>
      </c>
      <c r="I359" s="370">
        <v>35</v>
      </c>
      <c r="J359" s="1019" t="s">
        <v>232</v>
      </c>
      <c r="K359" s="6"/>
      <c r="L359" s="237"/>
      <c r="M359" s="1308"/>
      <c r="N359" s="1308"/>
      <c r="O359" s="1308"/>
      <c r="P359" s="1308"/>
      <c r="Q359" s="1303"/>
      <c r="R359" s="985"/>
      <c r="S359" s="112"/>
      <c r="T359" s="1298"/>
      <c r="U359" s="1304"/>
      <c r="V359" s="1303"/>
      <c r="W359" s="102"/>
      <c r="X359" s="102"/>
      <c r="Y359" s="102"/>
      <c r="Z359" s="1303"/>
      <c r="AA359" s="1303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2"/>
      <c r="AT359" s="92"/>
      <c r="AU359" s="92"/>
      <c r="AV359" s="92"/>
      <c r="AW359" s="92"/>
      <c r="AX359" s="92"/>
      <c r="AY359" s="92"/>
      <c r="AZ359" s="92"/>
      <c r="BA359" s="92"/>
      <c r="BB359" s="92"/>
      <c r="BC359" s="92"/>
      <c r="BD359" s="92"/>
      <c r="BE359" s="92"/>
      <c r="BF359" s="92"/>
      <c r="BG359" s="92"/>
    </row>
    <row r="360" spans="2:59" ht="14.25" customHeight="1">
      <c r="B360" s="627" t="s">
        <v>11</v>
      </c>
      <c r="C360" s="1086" t="s">
        <v>93</v>
      </c>
      <c r="D360" s="1324">
        <v>200</v>
      </c>
      <c r="E360" s="632">
        <v>1</v>
      </c>
      <c r="F360" s="632">
        <v>0</v>
      </c>
      <c r="G360" s="632">
        <v>23.4</v>
      </c>
      <c r="H360" s="559">
        <v>97.6</v>
      </c>
      <c r="I360" s="691">
        <v>104</v>
      </c>
      <c r="J360" s="1017" t="s">
        <v>117</v>
      </c>
      <c r="K360" s="6"/>
      <c r="L360" s="107"/>
      <c r="M360" s="1056"/>
      <c r="N360" s="1056"/>
      <c r="O360" s="1056"/>
      <c r="P360" s="1064"/>
      <c r="Q360" s="1303"/>
      <c r="R360" s="1303"/>
      <c r="S360" s="1092"/>
      <c r="T360" s="1303"/>
      <c r="U360" s="577"/>
      <c r="V360" s="1303"/>
      <c r="W360" s="102"/>
      <c r="X360" s="102"/>
      <c r="Y360" s="102"/>
      <c r="Z360" s="1303"/>
      <c r="AA360" s="107"/>
      <c r="AB360" s="107"/>
      <c r="AC360" s="107"/>
      <c r="AD360" s="107"/>
      <c r="AE360" s="92"/>
      <c r="AF360" s="92"/>
      <c r="AG360" s="92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2"/>
      <c r="AT360" s="92"/>
      <c r="AU360" s="92"/>
      <c r="AV360" s="92"/>
      <c r="AW360" s="92"/>
      <c r="AX360" s="92"/>
      <c r="AY360" s="92"/>
      <c r="AZ360" s="92"/>
      <c r="BA360" s="92"/>
      <c r="BB360" s="92"/>
      <c r="BC360" s="92"/>
      <c r="BD360" s="92"/>
      <c r="BE360" s="92"/>
      <c r="BF360" s="92"/>
      <c r="BG360" s="92"/>
    </row>
    <row r="361" spans="2:59" ht="12" customHeight="1">
      <c r="B361" s="1223" t="s">
        <v>61</v>
      </c>
      <c r="C361" s="1045" t="s">
        <v>9</v>
      </c>
      <c r="D361" s="1315">
        <v>70</v>
      </c>
      <c r="E361" s="652">
        <v>1.4041999999999999</v>
      </c>
      <c r="F361" s="285">
        <v>0.91</v>
      </c>
      <c r="G361" s="285">
        <v>36.094000000000001</v>
      </c>
      <c r="H361" s="708">
        <v>158.18299999999999</v>
      </c>
      <c r="I361" s="870">
        <v>18</v>
      </c>
      <c r="J361" s="1023" t="s">
        <v>8</v>
      </c>
      <c r="K361" s="585"/>
      <c r="L361" s="99"/>
      <c r="M361" s="1304"/>
      <c r="N361" s="1303"/>
      <c r="O361" s="1454"/>
      <c r="P361" s="1303"/>
      <c r="Q361" s="1308"/>
      <c r="R361" s="1303"/>
      <c r="S361" s="1092"/>
      <c r="T361" s="1303"/>
      <c r="U361" s="577"/>
      <c r="V361" s="1303"/>
      <c r="W361" s="1302"/>
      <c r="X361" s="194"/>
      <c r="Y361" s="194"/>
      <c r="Z361" s="1303"/>
      <c r="AA361" s="107"/>
      <c r="AB361" s="107"/>
      <c r="AC361" s="107"/>
      <c r="AD361" s="107"/>
      <c r="AE361" s="92"/>
      <c r="AF361" s="92"/>
      <c r="AG361" s="92"/>
      <c r="AH361" s="92"/>
      <c r="AI361" s="92"/>
      <c r="AJ361" s="92"/>
      <c r="AK361" s="92"/>
      <c r="AL361" s="92"/>
      <c r="AM361" s="92"/>
      <c r="AN361" s="92"/>
      <c r="AO361" s="92"/>
      <c r="AP361" s="92"/>
      <c r="AQ361" s="92"/>
      <c r="AR361" s="92"/>
      <c r="AS361" s="92"/>
      <c r="AT361" s="92"/>
      <c r="AU361" s="92"/>
      <c r="AV361" s="92"/>
      <c r="AW361" s="92"/>
      <c r="AX361" s="92"/>
      <c r="AY361" s="92"/>
      <c r="AZ361" s="92"/>
      <c r="BA361" s="92"/>
      <c r="BB361" s="92"/>
      <c r="BC361" s="92"/>
      <c r="BD361" s="92"/>
      <c r="BE361" s="92"/>
      <c r="BF361" s="92"/>
      <c r="BG361" s="92"/>
    </row>
    <row r="362" spans="2:59" ht="15" thickBot="1">
      <c r="B362" s="56"/>
      <c r="C362" s="1224" t="s">
        <v>103</v>
      </c>
      <c r="D362" s="1310">
        <v>50</v>
      </c>
      <c r="E362" s="652">
        <v>2.3330000000000002</v>
      </c>
      <c r="F362" s="292">
        <v>0.82499999999999996</v>
      </c>
      <c r="G362" s="290">
        <v>21.718</v>
      </c>
      <c r="H362" s="708">
        <v>103.625</v>
      </c>
      <c r="I362" s="870">
        <v>19</v>
      </c>
      <c r="J362" s="1015" t="s">
        <v>8</v>
      </c>
      <c r="L362" s="99"/>
      <c r="M362" s="1091"/>
      <c r="N362" s="1091"/>
      <c r="O362" s="1091"/>
      <c r="P362" s="1091"/>
      <c r="Q362" s="1308"/>
      <c r="R362" s="1303"/>
      <c r="S362" s="1092"/>
      <c r="T362" s="1303"/>
      <c r="U362" s="1091"/>
      <c r="V362" s="1303"/>
      <c r="W362" s="314"/>
      <c r="X362" s="313"/>
      <c r="Y362" s="313"/>
      <c r="Z362" s="1303"/>
      <c r="AA362" s="1303"/>
      <c r="AB362" s="92"/>
      <c r="AC362" s="92"/>
      <c r="AD362" s="92"/>
      <c r="AE362" s="92"/>
      <c r="AF362" s="92"/>
      <c r="AG362" s="92"/>
      <c r="AH362" s="92"/>
      <c r="AI362" s="92"/>
      <c r="AJ362" s="92"/>
      <c r="AK362" s="92"/>
      <c r="AL362" s="92"/>
      <c r="AM362" s="92"/>
      <c r="AN362" s="92"/>
      <c r="AO362" s="92"/>
      <c r="AP362" s="92"/>
      <c r="AQ362" s="92"/>
      <c r="AR362" s="92"/>
      <c r="AS362" s="92"/>
      <c r="AT362" s="92"/>
      <c r="AU362" s="92"/>
      <c r="AV362" s="92"/>
      <c r="AW362" s="92"/>
      <c r="AX362" s="92"/>
      <c r="AY362" s="92"/>
      <c r="AZ362" s="92"/>
      <c r="BA362" s="92"/>
      <c r="BB362" s="92"/>
      <c r="BC362" s="92"/>
      <c r="BD362" s="92"/>
      <c r="BE362" s="92"/>
      <c r="BF362" s="92"/>
      <c r="BG362" s="92"/>
    </row>
    <row r="363" spans="2:59" ht="14.25" customHeight="1">
      <c r="B363" s="373" t="s">
        <v>56</v>
      </c>
      <c r="C363" s="516"/>
      <c r="D363" s="592">
        <f>SUM(D355:D362)</f>
        <v>950</v>
      </c>
      <c r="E363" s="380">
        <f>SUM(E355:E362)</f>
        <v>20.752600000000001</v>
      </c>
      <c r="F363" s="375">
        <f>SUM(F355:F362)</f>
        <v>27.265479999999997</v>
      </c>
      <c r="G363" s="944">
        <f>SUM(G355:G362)</f>
        <v>135.44217999999998</v>
      </c>
      <c r="H363" s="943">
        <f>SUM(H355:H362)</f>
        <v>875.52599999999995</v>
      </c>
      <c r="I363" s="1228"/>
      <c r="J363" s="769"/>
      <c r="K363" s="6"/>
      <c r="L363" s="1303"/>
      <c r="M363" s="1092"/>
      <c r="N363" s="1303"/>
      <c r="O363" s="107"/>
      <c r="P363" s="107"/>
      <c r="Q363" s="1303"/>
      <c r="R363" s="1303"/>
      <c r="S363" s="1092"/>
      <c r="T363" s="1303"/>
      <c r="U363" s="1097"/>
      <c r="V363" s="1303"/>
      <c r="W363" s="448"/>
      <c r="X363" s="316"/>
      <c r="Y363" s="316"/>
      <c r="Z363" s="1303"/>
      <c r="AA363" s="476"/>
      <c r="AB363" s="111"/>
      <c r="AC363" s="111"/>
      <c r="AD363" s="111"/>
      <c r="AE363" s="92"/>
      <c r="AF363" s="92"/>
      <c r="AG363" s="92"/>
      <c r="AH363" s="92"/>
      <c r="AI363" s="92"/>
      <c r="AJ363" s="92"/>
      <c r="AK363" s="92"/>
      <c r="AL363" s="92"/>
      <c r="AM363" s="92"/>
      <c r="AN363" s="92"/>
      <c r="AO363" s="92"/>
      <c r="AP363" s="92"/>
      <c r="AQ363" s="92"/>
      <c r="AR363" s="92"/>
      <c r="AS363" s="92"/>
      <c r="AT363" s="92"/>
      <c r="AU363" s="92"/>
      <c r="AV363" s="92"/>
      <c r="AW363" s="92"/>
      <c r="AX363" s="92"/>
      <c r="AY363" s="92"/>
      <c r="AZ363" s="92"/>
      <c r="BA363" s="92"/>
      <c r="BB363" s="92"/>
      <c r="BC363" s="92"/>
      <c r="BD363" s="92"/>
      <c r="BE363" s="92"/>
      <c r="BF363" s="92"/>
      <c r="BG363" s="92"/>
    </row>
    <row r="364" spans="2:59">
      <c r="B364" s="570"/>
      <c r="C364" s="571" t="s">
        <v>10</v>
      </c>
      <c r="D364" s="617">
        <v>0.35</v>
      </c>
      <c r="E364" s="595">
        <f>E628</f>
        <v>31.5</v>
      </c>
      <c r="F364" s="594">
        <f>F628</f>
        <v>32.200000000000003</v>
      </c>
      <c r="G364" s="594">
        <f>G628</f>
        <v>134.05000000000001</v>
      </c>
      <c r="H364" s="715">
        <f>H628</f>
        <v>952</v>
      </c>
      <c r="I364" s="1229"/>
      <c r="J364" s="536"/>
      <c r="K364" s="6"/>
      <c r="L364" s="1357"/>
      <c r="M364" s="315"/>
      <c r="N364" s="315"/>
      <c r="O364" s="315"/>
      <c r="P364" s="315"/>
      <c r="Q364" s="1303"/>
      <c r="R364" s="1303"/>
      <c r="S364" s="1092"/>
      <c r="T364" s="1303"/>
      <c r="U364" s="1303"/>
      <c r="V364" s="1303"/>
      <c r="W364" s="107"/>
      <c r="X364" s="107"/>
      <c r="Y364" s="107"/>
      <c r="Z364" s="1303"/>
      <c r="AA364" s="1301"/>
      <c r="AB364" s="90"/>
      <c r="AC364" s="90"/>
      <c r="AD364" s="90"/>
      <c r="AE364" s="92"/>
      <c r="AF364" s="92"/>
      <c r="AG364" s="92"/>
      <c r="AH364" s="92"/>
      <c r="AI364" s="92"/>
      <c r="AJ364" s="92"/>
      <c r="AK364" s="92"/>
      <c r="AL364" s="92"/>
      <c r="AM364" s="92"/>
      <c r="AN364" s="92"/>
      <c r="AO364" s="92"/>
      <c r="AP364" s="92"/>
      <c r="AQ364" s="92"/>
      <c r="AR364" s="92"/>
      <c r="AS364" s="92"/>
      <c r="AT364" s="92"/>
      <c r="AU364" s="92"/>
      <c r="AV364" s="92"/>
      <c r="AW364" s="92"/>
      <c r="AX364" s="92"/>
      <c r="AY364" s="92"/>
      <c r="AZ364" s="92"/>
      <c r="BA364" s="92"/>
      <c r="BB364" s="92"/>
      <c r="BC364" s="92"/>
      <c r="BD364" s="92"/>
      <c r="BE364" s="92"/>
      <c r="BF364" s="92"/>
      <c r="BG364" s="92"/>
    </row>
    <row r="365" spans="2:59" ht="15" thickBot="1">
      <c r="B365" s="341"/>
      <c r="C365" s="712" t="s">
        <v>109</v>
      </c>
      <c r="D365" s="976"/>
      <c r="E365" s="709">
        <f>(E363*100/E680)-35</f>
        <v>-11.941555555555553</v>
      </c>
      <c r="F365" s="386">
        <f>(F363*100/F680)-35</f>
        <v>-5.3636086956521751</v>
      </c>
      <c r="G365" s="849">
        <f>(G363*100/G680)-35</f>
        <v>0.36349347258484954</v>
      </c>
      <c r="H365" s="897">
        <f>(H363*100/H680)-35</f>
        <v>-2.8115441176470597</v>
      </c>
      <c r="I365" s="376"/>
      <c r="J365" s="382"/>
      <c r="K365" s="6"/>
      <c r="L365" s="134"/>
      <c r="M365" s="102"/>
      <c r="N365" s="102"/>
      <c r="O365" s="102"/>
      <c r="P365" s="1214"/>
      <c r="Q365" s="1303"/>
      <c r="R365" s="1303"/>
      <c r="S365" s="1091"/>
      <c r="T365" s="1303"/>
      <c r="U365" s="1303"/>
      <c r="V365" s="1303"/>
      <c r="W365" s="107"/>
      <c r="X365" s="107"/>
      <c r="Y365" s="107"/>
      <c r="Z365" s="1303"/>
      <c r="AA365" s="1301"/>
      <c r="AB365" s="90"/>
      <c r="AC365" s="90"/>
      <c r="AD365" s="90"/>
      <c r="AE365" s="92"/>
      <c r="AF365" s="92"/>
      <c r="AG365" s="92"/>
      <c r="AH365" s="92"/>
      <c r="AI365" s="92"/>
      <c r="AJ365" s="92"/>
      <c r="AK365" s="92"/>
      <c r="AL365" s="92"/>
      <c r="AM365" s="92"/>
      <c r="AN365" s="92"/>
      <c r="AO365" s="92"/>
      <c r="AP365" s="92"/>
      <c r="AQ365" s="92"/>
      <c r="AR365" s="92"/>
      <c r="AS365" s="92"/>
      <c r="AT365" s="92"/>
      <c r="AU365" s="92"/>
      <c r="AV365" s="92"/>
      <c r="AW365" s="92"/>
      <c r="AX365" s="92"/>
      <c r="AY365" s="92"/>
      <c r="AZ365" s="92"/>
      <c r="BA365" s="92"/>
      <c r="BB365" s="92"/>
      <c r="BC365" s="92"/>
      <c r="BD365" s="92"/>
      <c r="BE365" s="92"/>
      <c r="BF365" s="92"/>
      <c r="BG365" s="92"/>
    </row>
    <row r="366" spans="2:59" ht="14.25" customHeight="1">
      <c r="B366" s="392" t="s">
        <v>53</v>
      </c>
      <c r="C366" s="555" t="s">
        <v>71</v>
      </c>
      <c r="D366" s="668"/>
      <c r="E366" s="518"/>
      <c r="F366" s="979"/>
      <c r="G366" s="947"/>
      <c r="H366" s="953"/>
      <c r="I366" s="1128"/>
      <c r="J366" s="1128"/>
      <c r="K366" s="31"/>
      <c r="L366" s="237"/>
      <c r="M366" s="1308"/>
      <c r="N366" s="1308"/>
      <c r="O366" s="1308"/>
      <c r="P366" s="1308"/>
      <c r="Q366" s="1303"/>
      <c r="R366" s="1303"/>
      <c r="S366" s="1091"/>
      <c r="T366" s="1303"/>
      <c r="U366" s="1303"/>
      <c r="V366" s="1303"/>
      <c r="W366" s="107"/>
      <c r="X366" s="107"/>
      <c r="Y366" s="107"/>
      <c r="Z366" s="1303"/>
      <c r="AA366" s="1301"/>
      <c r="AB366" s="90"/>
      <c r="AC366" s="295"/>
      <c r="AD366" s="90"/>
      <c r="AE366" s="92"/>
      <c r="AF366" s="92"/>
      <c r="AG366" s="92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  <c r="AU366" s="92"/>
      <c r="AV366" s="92"/>
      <c r="AW366" s="92"/>
      <c r="AX366" s="92"/>
      <c r="AY366" s="92"/>
      <c r="AZ366" s="92"/>
      <c r="BA366" s="92"/>
      <c r="BB366" s="92"/>
      <c r="BC366" s="92"/>
      <c r="BD366" s="92"/>
      <c r="BE366" s="92"/>
      <c r="BF366" s="92"/>
      <c r="BG366" s="92"/>
    </row>
    <row r="367" spans="2:59" ht="12.75" customHeight="1">
      <c r="B367" s="368" t="s">
        <v>92</v>
      </c>
      <c r="C367" s="532" t="s">
        <v>152</v>
      </c>
      <c r="D367" s="1081">
        <v>200</v>
      </c>
      <c r="E367" s="669">
        <v>0.5</v>
      </c>
      <c r="F367" s="291">
        <v>0</v>
      </c>
      <c r="G367" s="291">
        <v>7.65</v>
      </c>
      <c r="H367" s="1061">
        <v>32.799999999999997</v>
      </c>
      <c r="I367" s="1418">
        <v>87</v>
      </c>
      <c r="J367" s="1237" t="s">
        <v>154</v>
      </c>
      <c r="L367" s="107"/>
      <c r="M367" s="1063"/>
      <c r="N367" s="1063"/>
      <c r="O367" s="1063"/>
      <c r="P367" s="1063"/>
      <c r="Q367" s="1303"/>
      <c r="R367" s="1303"/>
      <c r="S367" s="1092"/>
      <c r="T367" s="1303"/>
      <c r="U367" s="1303"/>
      <c r="V367" s="1303"/>
      <c r="W367" s="107"/>
      <c r="X367" s="107"/>
      <c r="Y367" s="107"/>
      <c r="Z367" s="1303"/>
      <c r="AA367" s="1301"/>
      <c r="AB367" s="90"/>
      <c r="AC367" s="90"/>
      <c r="AD367" s="90"/>
      <c r="AE367" s="92"/>
      <c r="AF367" s="92"/>
      <c r="AG367" s="92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  <c r="AV367" s="92"/>
      <c r="AW367" s="92"/>
      <c r="AX367" s="92"/>
      <c r="AY367" s="92"/>
      <c r="AZ367" s="92"/>
      <c r="BA367" s="92"/>
      <c r="BB367" s="92"/>
      <c r="BC367" s="92"/>
      <c r="BD367" s="92"/>
      <c r="BE367" s="92"/>
      <c r="BF367" s="92"/>
      <c r="BG367" s="92"/>
    </row>
    <row r="368" spans="2:59" ht="14.25" customHeight="1">
      <c r="B368" s="369" t="s">
        <v>11</v>
      </c>
      <c r="C368" s="532" t="s">
        <v>286</v>
      </c>
      <c r="D368" s="231">
        <v>15</v>
      </c>
      <c r="E368" s="1102">
        <v>3.5</v>
      </c>
      <c r="F368" s="576">
        <v>4.4000000000000004</v>
      </c>
      <c r="G368" s="628">
        <v>0</v>
      </c>
      <c r="H368" s="1061">
        <v>53.8</v>
      </c>
      <c r="I368" s="1282">
        <v>14</v>
      </c>
      <c r="J368" s="1238" t="s">
        <v>235</v>
      </c>
      <c r="K368" s="6"/>
      <c r="L368" s="1308"/>
      <c r="M368" s="107"/>
      <c r="N368" s="107"/>
      <c r="O368" s="107"/>
      <c r="P368" s="107"/>
      <c r="Q368" s="1303"/>
      <c r="R368" s="1303"/>
      <c r="S368" s="1092"/>
      <c r="T368" s="1303"/>
      <c r="U368" s="1303"/>
      <c r="V368" s="1303"/>
      <c r="W368" s="107"/>
      <c r="X368" s="107"/>
      <c r="Y368" s="107"/>
      <c r="Z368" s="1303"/>
      <c r="AA368" s="1301"/>
      <c r="AB368" s="90"/>
      <c r="AC368" s="90"/>
      <c r="AD368" s="90"/>
      <c r="AE368" s="92"/>
      <c r="AF368" s="92"/>
      <c r="AG368" s="92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  <c r="AV368" s="92"/>
      <c r="AW368" s="92"/>
      <c r="AX368" s="92"/>
      <c r="AY368" s="92"/>
      <c r="AZ368" s="92"/>
      <c r="BA368" s="92"/>
      <c r="BB368" s="92"/>
      <c r="BC368" s="92"/>
      <c r="BD368" s="92"/>
      <c r="BE368" s="92"/>
      <c r="BF368" s="92"/>
      <c r="BG368" s="92"/>
    </row>
    <row r="369" spans="2:59" ht="12.75" customHeight="1">
      <c r="B369" s="73"/>
      <c r="C369" s="1235" t="s">
        <v>18</v>
      </c>
      <c r="D369" s="483">
        <v>5</v>
      </c>
      <c r="E369" s="1420">
        <v>0.05</v>
      </c>
      <c r="F369" s="1271">
        <v>3.6</v>
      </c>
      <c r="G369" s="1417">
        <v>0.05</v>
      </c>
      <c r="H369" s="1421">
        <v>33.049999999999997</v>
      </c>
      <c r="I369" s="1429">
        <v>14</v>
      </c>
      <c r="J369" s="536"/>
      <c r="K369" s="6"/>
      <c r="L369" s="1359"/>
      <c r="M369" s="315"/>
      <c r="N369" s="315"/>
      <c r="O369" s="315"/>
      <c r="P369" s="315"/>
      <c r="Q369" s="1303"/>
      <c r="R369" s="1303"/>
      <c r="S369" s="1091"/>
      <c r="T369" s="1303"/>
      <c r="U369" s="1303"/>
      <c r="V369" s="1303"/>
      <c r="W369" s="1303"/>
      <c r="X369" s="107"/>
      <c r="Y369" s="107"/>
      <c r="Z369" s="1303"/>
      <c r="AA369" s="1301"/>
      <c r="AB369" s="90"/>
      <c r="AC369" s="90"/>
      <c r="AD369" s="90"/>
      <c r="AE369" s="92"/>
      <c r="AF369" s="92"/>
      <c r="AG369" s="92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  <c r="AV369" s="92"/>
      <c r="AW369" s="92"/>
      <c r="AX369" s="92"/>
      <c r="AY369" s="92"/>
      <c r="AZ369" s="92"/>
      <c r="BA369" s="92"/>
      <c r="BB369" s="92"/>
      <c r="BC369" s="92"/>
      <c r="BD369" s="92"/>
      <c r="BE369" s="92"/>
      <c r="BF369" s="92"/>
      <c r="BG369" s="92"/>
    </row>
    <row r="370" spans="2:59" ht="12.75" customHeight="1">
      <c r="B370" s="371" t="s">
        <v>61</v>
      </c>
      <c r="C370" s="1002" t="s">
        <v>241</v>
      </c>
      <c r="D370" s="1364">
        <v>20</v>
      </c>
      <c r="E370" s="955">
        <v>0.4012</v>
      </c>
      <c r="F370" s="719">
        <v>0.26</v>
      </c>
      <c r="G370" s="759">
        <v>10.84</v>
      </c>
      <c r="H370" s="1279">
        <v>47.3048</v>
      </c>
      <c r="I370" s="1329">
        <v>14</v>
      </c>
      <c r="J370" s="593"/>
      <c r="K370" s="6"/>
      <c r="L370" s="134"/>
      <c r="M370" s="296"/>
      <c r="N370" s="102"/>
      <c r="O370" s="102"/>
      <c r="P370" s="1214"/>
      <c r="Q370" s="1303"/>
      <c r="R370" s="1303"/>
      <c r="S370" s="1092"/>
      <c r="T370" s="1303"/>
      <c r="U370" s="1300"/>
      <c r="V370" s="1298"/>
      <c r="W370" s="1303"/>
      <c r="X370" s="107"/>
      <c r="Y370" s="107"/>
      <c r="Z370" s="1303"/>
      <c r="AA370" s="1301"/>
      <c r="AB370" s="90"/>
      <c r="AC370" s="90"/>
      <c r="AD370" s="90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  <c r="AV370" s="92"/>
      <c r="AW370" s="92"/>
      <c r="AX370" s="92"/>
      <c r="AY370" s="92"/>
      <c r="AZ370" s="92"/>
      <c r="BA370" s="92"/>
      <c r="BB370" s="92"/>
      <c r="BC370" s="92"/>
      <c r="BD370" s="92"/>
      <c r="BE370" s="92"/>
      <c r="BF370" s="92"/>
      <c r="BG370" s="92"/>
    </row>
    <row r="371" spans="2:59" ht="15" customHeight="1">
      <c r="B371" s="73"/>
      <c r="C371" s="1236" t="s">
        <v>242</v>
      </c>
      <c r="D371" s="1298">
        <v>15</v>
      </c>
      <c r="E371" s="1136">
        <v>1.0283</v>
      </c>
      <c r="F371" s="1210">
        <v>2.52</v>
      </c>
      <c r="G371" s="763">
        <v>11.03</v>
      </c>
      <c r="H371" s="1422">
        <v>60.413499999999999</v>
      </c>
      <c r="I371" s="1419">
        <v>15</v>
      </c>
      <c r="J371" s="1225" t="s">
        <v>8</v>
      </c>
      <c r="K371" s="31"/>
      <c r="L371" s="237"/>
      <c r="M371" s="1308"/>
      <c r="N371" s="1308"/>
      <c r="O371" s="1308"/>
      <c r="P371" s="1308"/>
      <c r="Q371" s="1303"/>
      <c r="R371" s="726"/>
      <c r="S371" s="1304"/>
      <c r="T371" s="192"/>
      <c r="U371" s="99"/>
      <c r="V371" s="1303"/>
      <c r="W371" s="1303"/>
      <c r="X371" s="107"/>
      <c r="Y371" s="107"/>
      <c r="Z371" s="1303"/>
      <c r="AA371" s="107"/>
      <c r="AB371" s="107"/>
      <c r="AC371" s="107"/>
      <c r="AD371" s="107"/>
      <c r="AE371" s="92"/>
      <c r="AF371" s="92"/>
      <c r="AG371" s="92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  <c r="AU371" s="92"/>
      <c r="AV371" s="92"/>
      <c r="AW371" s="92"/>
      <c r="AX371" s="92"/>
      <c r="AY371" s="92"/>
      <c r="AZ371" s="92"/>
      <c r="BA371" s="92"/>
      <c r="BB371" s="92"/>
      <c r="BC371" s="92"/>
      <c r="BD371" s="92"/>
      <c r="BE371" s="92"/>
      <c r="BF371" s="92"/>
      <c r="BG371" s="92"/>
    </row>
    <row r="372" spans="2:59" ht="12.75" customHeight="1" thickBot="1">
      <c r="B372" s="554"/>
      <c r="C372" s="1003" t="s">
        <v>243</v>
      </c>
      <c r="D372" s="1371">
        <v>100</v>
      </c>
      <c r="E372" s="873">
        <v>0.4</v>
      </c>
      <c r="F372" s="849">
        <v>0.4</v>
      </c>
      <c r="G372" s="849">
        <v>9.8000000000000007</v>
      </c>
      <c r="H372" s="1354">
        <v>47</v>
      </c>
      <c r="I372" s="871">
        <v>105</v>
      </c>
      <c r="J372" s="1213" t="s">
        <v>259</v>
      </c>
      <c r="L372" s="107"/>
      <c r="M372" s="1056"/>
      <c r="N372" s="1056"/>
      <c r="O372" s="1056"/>
      <c r="P372" s="1064"/>
      <c r="Q372" s="1303"/>
      <c r="R372" s="111"/>
      <c r="S372" s="1308"/>
      <c r="T372" s="142"/>
      <c r="U372" s="1300"/>
      <c r="V372" s="1298"/>
      <c r="W372" s="1303"/>
      <c r="X372" s="107"/>
      <c r="Y372" s="107"/>
      <c r="Z372" s="1303"/>
      <c r="AA372" s="107"/>
      <c r="AB372" s="107"/>
      <c r="AC372" s="107"/>
      <c r="AD372" s="107"/>
      <c r="AE372" s="92"/>
      <c r="AF372" s="92"/>
      <c r="AG372" s="92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  <c r="AU372" s="92"/>
      <c r="AV372" s="92"/>
      <c r="AW372" s="92"/>
      <c r="AX372" s="92"/>
      <c r="AY372" s="92"/>
      <c r="AZ372" s="92"/>
      <c r="BA372" s="92"/>
      <c r="BB372" s="92"/>
      <c r="BC372" s="92"/>
      <c r="BD372" s="92"/>
      <c r="BE372" s="92"/>
      <c r="BF372" s="92"/>
      <c r="BG372" s="92"/>
    </row>
    <row r="373" spans="2:59" ht="12.75" customHeight="1">
      <c r="B373" s="373" t="s">
        <v>76</v>
      </c>
      <c r="C373" s="501"/>
      <c r="D373" s="144">
        <f>SUM(D367:D372)</f>
        <v>355</v>
      </c>
      <c r="E373" s="380">
        <f>SUM(E367:E372)</f>
        <v>5.8795000000000002</v>
      </c>
      <c r="F373" s="375">
        <f>SUM(F367:F372)</f>
        <v>11.18</v>
      </c>
      <c r="G373" s="381">
        <f>SUM(G367:G372)</f>
        <v>39.370000000000005</v>
      </c>
      <c r="H373" s="492">
        <f>SUM(H367:H372)</f>
        <v>274.36829999999998</v>
      </c>
      <c r="I373" s="1228"/>
      <c r="J373" s="769"/>
      <c r="K373" s="6"/>
      <c r="L373" s="1303"/>
      <c r="M373" s="1096"/>
      <c r="N373" s="1265"/>
      <c r="O373" s="107"/>
      <c r="P373" s="107"/>
      <c r="Q373" s="1303"/>
      <c r="R373" s="110"/>
      <c r="S373" s="1300"/>
      <c r="T373" s="1298"/>
      <c r="U373" s="1304"/>
      <c r="V373" s="192"/>
      <c r="W373" s="1303"/>
      <c r="X373" s="1303"/>
      <c r="Y373" s="1303"/>
      <c r="Z373" s="1303"/>
      <c r="AA373" s="107"/>
      <c r="AB373" s="107"/>
      <c r="AC373" s="107"/>
      <c r="AD373" s="107"/>
      <c r="AE373" s="92"/>
      <c r="AF373" s="92"/>
      <c r="AG373" s="92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  <c r="AV373" s="92"/>
      <c r="AW373" s="92"/>
      <c r="AX373" s="92"/>
      <c r="AY373" s="92"/>
      <c r="AZ373" s="92"/>
      <c r="BA373" s="92"/>
      <c r="BB373" s="92"/>
      <c r="BC373" s="92"/>
      <c r="BD373" s="92"/>
      <c r="BE373" s="92"/>
      <c r="BF373" s="92"/>
      <c r="BG373" s="92"/>
    </row>
    <row r="374" spans="2:59">
      <c r="B374" s="570"/>
      <c r="C374" s="571" t="s">
        <v>10</v>
      </c>
      <c r="D374" s="617">
        <v>0.1</v>
      </c>
      <c r="E374" s="595">
        <f>E632</f>
        <v>9</v>
      </c>
      <c r="F374" s="594">
        <f>F632</f>
        <v>9.1999999999999993</v>
      </c>
      <c r="G374" s="594">
        <f>G632</f>
        <v>38.299999999999997</v>
      </c>
      <c r="H374" s="715">
        <f>H632</f>
        <v>272</v>
      </c>
      <c r="I374" s="1229"/>
      <c r="J374" s="536"/>
      <c r="K374" s="6"/>
      <c r="L374" s="1455"/>
      <c r="M374" s="1303"/>
      <c r="N374" s="533"/>
      <c r="O374" s="446"/>
      <c r="P374" s="603"/>
      <c r="Q374" s="1303"/>
      <c r="R374" s="1438"/>
      <c r="S374" s="1300"/>
      <c r="T374" s="1298"/>
      <c r="U374" s="1303"/>
      <c r="V374" s="1303"/>
      <c r="W374" s="1303"/>
      <c r="X374" s="112"/>
      <c r="Y374" s="112"/>
      <c r="Z374" s="1303"/>
      <c r="AA374" s="107"/>
      <c r="AB374" s="107"/>
      <c r="AC374" s="107"/>
      <c r="AD374" s="107"/>
      <c r="AE374" s="92"/>
      <c r="AF374" s="92"/>
      <c r="AG374" s="92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  <c r="AV374" s="92"/>
      <c r="AW374" s="92"/>
      <c r="AX374" s="92"/>
      <c r="AY374" s="92"/>
      <c r="AZ374" s="92"/>
      <c r="BA374" s="92"/>
      <c r="BB374" s="92"/>
      <c r="BC374" s="92"/>
      <c r="BD374" s="92"/>
      <c r="BE374" s="92"/>
      <c r="BF374" s="92"/>
      <c r="BG374" s="92"/>
    </row>
    <row r="375" spans="2:59" ht="13.5" customHeight="1" thickBot="1">
      <c r="B375" s="204"/>
      <c r="C375" s="568" t="s">
        <v>109</v>
      </c>
      <c r="D375" s="613"/>
      <c r="E375" s="709">
        <f>(E373*100/E680)-10</f>
        <v>-3.4672222222222215</v>
      </c>
      <c r="F375" s="386">
        <f>(F373*100/F680)-10</f>
        <v>2.1521739130434785</v>
      </c>
      <c r="G375" s="386">
        <f>(G373*100/G680)-10</f>
        <v>0.27937336814621538</v>
      </c>
      <c r="H375" s="710">
        <f>(H373*100/H680)-10</f>
        <v>8.7069852941175085E-2</v>
      </c>
      <c r="I375" s="376"/>
      <c r="J375" s="382"/>
      <c r="K375" s="6"/>
      <c r="L375" s="134"/>
      <c r="M375" s="315"/>
      <c r="N375" s="315"/>
      <c r="O375" s="315"/>
      <c r="P375" s="315"/>
      <c r="Q375" s="1303"/>
      <c r="R375" s="1303"/>
      <c r="S375" s="1096"/>
      <c r="T375" s="1265"/>
      <c r="U375" s="1303"/>
      <c r="V375" s="1303"/>
      <c r="W375" s="1303"/>
      <c r="X375" s="107"/>
      <c r="Y375" s="107"/>
      <c r="Z375" s="1303"/>
      <c r="AA375" s="102"/>
      <c r="AB375" s="102"/>
      <c r="AC375" s="102"/>
      <c r="AD375" s="102"/>
      <c r="AE375" s="157"/>
      <c r="AF375" s="92"/>
      <c r="AG375" s="92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  <c r="AV375" s="92"/>
      <c r="AW375" s="92"/>
      <c r="AX375" s="92"/>
      <c r="AY375" s="92"/>
      <c r="AZ375" s="92"/>
      <c r="BA375" s="92"/>
      <c r="BB375" s="92"/>
      <c r="BC375" s="92"/>
      <c r="BD375" s="92"/>
      <c r="BE375" s="92"/>
      <c r="BF375" s="92"/>
      <c r="BG375" s="92"/>
    </row>
    <row r="376" spans="2:59" ht="12" customHeight="1" thickBot="1">
      <c r="B376" s="92"/>
      <c r="C376" s="412"/>
      <c r="D376" s="107"/>
      <c r="E376" s="508"/>
      <c r="F376" s="508"/>
      <c r="G376" s="508"/>
      <c r="H376" s="508"/>
      <c r="I376" s="107"/>
      <c r="J376" s="107"/>
      <c r="K376" s="6"/>
      <c r="L376" s="227"/>
      <c r="M376" s="134"/>
      <c r="N376" s="134"/>
      <c r="O376" s="134"/>
      <c r="P376" s="158"/>
      <c r="Q376" s="1303"/>
      <c r="R376" s="102"/>
      <c r="S376" s="1300"/>
      <c r="T376" s="1298"/>
      <c r="U376" s="1304"/>
      <c r="V376" s="727"/>
      <c r="W376" s="1303"/>
      <c r="X376" s="143"/>
      <c r="Y376" s="112"/>
      <c r="Z376" s="1303"/>
      <c r="AA376" s="102"/>
      <c r="AB376" s="102"/>
      <c r="AC376" s="102"/>
      <c r="AD376" s="102"/>
      <c r="AE376" s="157"/>
      <c r="AF376" s="92"/>
      <c r="AG376" s="92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  <c r="AV376" s="92"/>
      <c r="AW376" s="92"/>
      <c r="AX376" s="92"/>
      <c r="AY376" s="92"/>
      <c r="AZ376" s="92"/>
      <c r="BA376" s="92"/>
      <c r="BB376" s="92"/>
      <c r="BC376" s="92"/>
      <c r="BD376" s="92"/>
      <c r="BE376" s="92"/>
      <c r="BF376" s="92"/>
      <c r="BG376" s="92"/>
    </row>
    <row r="377" spans="2:59" ht="13.5" customHeight="1">
      <c r="B377" s="538"/>
      <c r="C377" s="40" t="s">
        <v>90</v>
      </c>
      <c r="D377" s="41"/>
      <c r="E377" s="129">
        <f>E351+E363</f>
        <v>49.597899999999996</v>
      </c>
      <c r="F377" s="209">
        <f>F351+F363</f>
        <v>58.809829999999991</v>
      </c>
      <c r="G377" s="209">
        <f>G351+G363</f>
        <v>209.41617999999997</v>
      </c>
      <c r="H377" s="539">
        <f>H351+H363</f>
        <v>1573.5984999999998</v>
      </c>
      <c r="I377" s="494"/>
      <c r="J377" s="31"/>
      <c r="K377" s="6"/>
      <c r="L377" s="237"/>
      <c r="M377" s="1308"/>
      <c r="N377" s="1308"/>
      <c r="O377" s="1308"/>
      <c r="P377" s="1308"/>
      <c r="Q377" s="1304"/>
      <c r="R377" s="1303"/>
      <c r="S377" s="99"/>
      <c r="T377" s="1303"/>
      <c r="U377" s="1304"/>
      <c r="V377" s="1303"/>
      <c r="W377" s="1303"/>
      <c r="X377" s="1303"/>
      <c r="Y377" s="1303"/>
      <c r="Z377" s="1303"/>
      <c r="AA377" s="102"/>
      <c r="AB377" s="102"/>
      <c r="AC377" s="201"/>
      <c r="AD377" s="102"/>
      <c r="AE377" s="157"/>
      <c r="AF377" s="92"/>
      <c r="AG377" s="92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  <c r="AV377" s="92"/>
      <c r="AW377" s="92"/>
      <c r="AX377" s="92"/>
      <c r="AY377" s="92"/>
      <c r="AZ377" s="92"/>
      <c r="BA377" s="92"/>
      <c r="BB377" s="92"/>
      <c r="BC377" s="92"/>
      <c r="BD377" s="92"/>
      <c r="BE377" s="92"/>
      <c r="BF377" s="92"/>
      <c r="BG377" s="92"/>
    </row>
    <row r="378" spans="2:59" ht="12.75" customHeight="1">
      <c r="B378" s="341"/>
      <c r="C378" s="552" t="s">
        <v>10</v>
      </c>
      <c r="D378" s="617">
        <v>0.6</v>
      </c>
      <c r="E378" s="595">
        <f>E636</f>
        <v>54</v>
      </c>
      <c r="F378" s="594">
        <f>F636</f>
        <v>55.2</v>
      </c>
      <c r="G378" s="594">
        <f>G636</f>
        <v>229.8</v>
      </c>
      <c r="H378" s="715">
        <f>H636</f>
        <v>1632</v>
      </c>
      <c r="I378" s="550"/>
      <c r="J378" s="5"/>
      <c r="K378" s="6"/>
      <c r="L378" s="1308"/>
      <c r="M378" s="1063"/>
      <c r="N378" s="1063"/>
      <c r="O378" s="1063"/>
      <c r="P378" s="1063"/>
      <c r="Q378" s="1309"/>
      <c r="R378" s="110"/>
      <c r="S378" s="1300"/>
      <c r="T378" s="1298"/>
      <c r="U378" s="143"/>
      <c r="V378" s="246"/>
      <c r="W378" s="1303"/>
      <c r="X378" s="1303"/>
      <c r="Y378" s="1303"/>
      <c r="Z378" s="1303"/>
      <c r="AA378" s="102"/>
      <c r="AB378" s="102"/>
      <c r="AC378" s="201"/>
      <c r="AD378" s="102"/>
      <c r="AE378" s="157"/>
      <c r="AF378" s="92"/>
      <c r="AG378" s="92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  <c r="AU378" s="92"/>
      <c r="AV378" s="92"/>
      <c r="AW378" s="92"/>
      <c r="AX378" s="92"/>
      <c r="AY378" s="92"/>
      <c r="AZ378" s="92"/>
      <c r="BA378" s="92"/>
      <c r="BB378" s="92"/>
      <c r="BC378" s="92"/>
      <c r="BD378" s="92"/>
      <c r="BE378" s="92"/>
      <c r="BF378" s="92"/>
      <c r="BG378" s="92"/>
    </row>
    <row r="379" spans="2:59" ht="13.5" customHeight="1" thickBot="1">
      <c r="B379" s="204"/>
      <c r="C379" s="568" t="s">
        <v>109</v>
      </c>
      <c r="D379" s="613"/>
      <c r="E379" s="709">
        <f>(E377*100/E680)-60</f>
        <v>-4.8912222222222255</v>
      </c>
      <c r="F379" s="386">
        <f>(F377*100/F680)-60</f>
        <v>3.9237282608695594</v>
      </c>
      <c r="G379" s="386">
        <f>(G377*100/G680)-60</f>
        <v>-5.3221462140992202</v>
      </c>
      <c r="H379" s="710">
        <f>(H377*100/H680)-60</f>
        <v>-2.1471139705882436</v>
      </c>
      <c r="I379" s="5"/>
      <c r="K379" s="6"/>
      <c r="L379" s="726"/>
      <c r="M379" s="1304"/>
      <c r="N379" s="192"/>
      <c r="O379" s="107"/>
      <c r="P379" s="107"/>
      <c r="Q379" s="1303"/>
      <c r="R379" s="726"/>
      <c r="S379" s="1304"/>
      <c r="T379" s="192"/>
      <c r="U379" s="1303"/>
      <c r="V379" s="1303"/>
      <c r="W379" s="1303"/>
      <c r="X379" s="1303"/>
      <c r="Y379" s="1303"/>
      <c r="Z379" s="1303"/>
      <c r="AA379" s="310"/>
      <c r="AB379" s="313"/>
      <c r="AC379" s="310"/>
      <c r="AD379" s="310"/>
      <c r="AE379" s="310"/>
      <c r="AF379" s="92"/>
      <c r="AG379" s="92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  <c r="AU379" s="92"/>
      <c r="AV379" s="92"/>
      <c r="AW379" s="92"/>
      <c r="AX379" s="92"/>
      <c r="AY379" s="92"/>
    </row>
    <row r="380" spans="2:59" ht="15" thickBot="1">
      <c r="I380" s="5"/>
      <c r="L380" s="1455"/>
      <c r="M380" s="1303"/>
      <c r="N380" s="533"/>
      <c r="O380" s="446"/>
      <c r="P380" s="603"/>
      <c r="Q380" s="1303"/>
      <c r="R380" s="1303"/>
      <c r="S380" s="1303"/>
      <c r="T380" s="1303"/>
      <c r="U380" s="1303"/>
      <c r="V380" s="1303"/>
      <c r="W380" s="1303"/>
      <c r="X380" s="1303"/>
      <c r="Y380" s="1303"/>
      <c r="Z380" s="1303"/>
      <c r="AA380" s="311"/>
      <c r="AB380" s="316"/>
      <c r="AC380" s="316"/>
      <c r="AD380" s="317"/>
      <c r="AE380" s="318"/>
      <c r="AF380" s="92"/>
      <c r="AG380" s="92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  <c r="AU380" s="92"/>
      <c r="AV380" s="92"/>
      <c r="AW380" s="92"/>
      <c r="AX380" s="92"/>
      <c r="AY380" s="92"/>
    </row>
    <row r="381" spans="2:59" ht="13.5" customHeight="1">
      <c r="B381" s="538"/>
      <c r="C381" s="40" t="s">
        <v>89</v>
      </c>
      <c r="D381" s="41"/>
      <c r="E381" s="129">
        <f>E363+E373</f>
        <v>26.632100000000001</v>
      </c>
      <c r="F381" s="209">
        <f>F363+F373</f>
        <v>38.445479999999996</v>
      </c>
      <c r="G381" s="209">
        <f>G363+G373</f>
        <v>174.81217999999998</v>
      </c>
      <c r="H381" s="539">
        <f>H363+H373</f>
        <v>1149.8942999999999</v>
      </c>
      <c r="I381" s="494"/>
      <c r="L381" s="134"/>
      <c r="M381" s="315"/>
      <c r="N381" s="315"/>
      <c r="O381" s="315"/>
      <c r="P381" s="315"/>
      <c r="Q381" s="1303"/>
      <c r="R381" s="1303"/>
      <c r="S381" s="1303"/>
      <c r="T381" s="1303"/>
      <c r="U381" s="1303"/>
      <c r="V381" s="1303"/>
      <c r="W381" s="1303"/>
      <c r="X381" s="1303"/>
      <c r="Y381" s="1303"/>
      <c r="Z381" s="1303"/>
      <c r="AA381" s="107"/>
      <c r="AB381" s="107"/>
      <c r="AC381" s="107"/>
      <c r="AD381" s="107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</row>
    <row r="382" spans="2:59">
      <c r="B382" s="341"/>
      <c r="C382" s="552" t="s">
        <v>10</v>
      </c>
      <c r="D382" s="617">
        <v>0.45</v>
      </c>
      <c r="E382" s="595">
        <f>E640</f>
        <v>40.5</v>
      </c>
      <c r="F382" s="594">
        <f>F640</f>
        <v>41.4</v>
      </c>
      <c r="G382" s="594">
        <f>G640</f>
        <v>172.35</v>
      </c>
      <c r="H382" s="715">
        <f>H640</f>
        <v>1224</v>
      </c>
      <c r="I382" s="550"/>
      <c r="J382" s="5"/>
      <c r="K382" s="6"/>
      <c r="L382" s="227"/>
      <c r="M382" s="296"/>
      <c r="N382" s="296"/>
      <c r="O382" s="296"/>
      <c r="P382" s="158"/>
      <c r="Q382" s="1303"/>
      <c r="R382" s="1303"/>
      <c r="S382" s="1303"/>
      <c r="T382" s="1303"/>
      <c r="U382" s="1303"/>
      <c r="V382" s="1303"/>
      <c r="W382" s="1303"/>
      <c r="X382" s="1303"/>
      <c r="Y382" s="1303"/>
      <c r="Z382" s="1303"/>
      <c r="AA382" s="107"/>
      <c r="AB382" s="107"/>
      <c r="AC382" s="107"/>
      <c r="AD382" s="107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</row>
    <row r="383" spans="2:59" ht="15" thickBot="1">
      <c r="B383" s="204"/>
      <c r="C383" s="568" t="s">
        <v>109</v>
      </c>
      <c r="D383" s="613"/>
      <c r="E383" s="709">
        <f>(E381*100/E680)-45</f>
        <v>-15.408777777777779</v>
      </c>
      <c r="F383" s="386">
        <f>(F381*100/F680)-45</f>
        <v>-3.2114347826086984</v>
      </c>
      <c r="G383" s="386">
        <f>(G381*100/G680)-45</f>
        <v>0.6428668407310596</v>
      </c>
      <c r="H383" s="710">
        <f>(H381*100/H680)-45</f>
        <v>-2.7244742647058828</v>
      </c>
      <c r="I383" s="5"/>
      <c r="J383" s="5"/>
      <c r="K383" s="6"/>
      <c r="L383" s="642"/>
      <c r="M383" s="1308"/>
      <c r="N383" s="1308"/>
      <c r="O383" s="1308"/>
      <c r="P383" s="1308"/>
      <c r="Q383" s="1303"/>
      <c r="R383" s="1303"/>
      <c r="S383" s="1303"/>
      <c r="T383" s="1303"/>
      <c r="U383" s="1303"/>
      <c r="V383" s="1303"/>
      <c r="W383" s="1303"/>
      <c r="X383" s="1303"/>
      <c r="Y383" s="505"/>
      <c r="Z383" s="1303"/>
      <c r="AA383" s="107"/>
      <c r="AB383" s="107"/>
      <c r="AC383" s="107"/>
      <c r="AD383" s="107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</row>
    <row r="384" spans="2:59" ht="14.25" customHeight="1" thickBot="1">
      <c r="I384" s="5"/>
      <c r="J384" s="5"/>
      <c r="K384" s="6"/>
      <c r="L384" s="1308"/>
      <c r="M384" s="1063"/>
      <c r="N384" s="1063"/>
      <c r="O384" s="1063"/>
      <c r="P384" s="1063"/>
      <c r="Q384" s="1303"/>
      <c r="R384" s="1303"/>
      <c r="S384" s="1303"/>
      <c r="T384" s="1303"/>
      <c r="U384" s="1303"/>
      <c r="V384" s="1303"/>
      <c r="W384" s="1303"/>
      <c r="X384" s="1303"/>
      <c r="Y384" s="241"/>
      <c r="Z384" s="107"/>
      <c r="AA384" s="107"/>
      <c r="AB384" s="5"/>
      <c r="AC384" s="5"/>
      <c r="AD384" s="5"/>
      <c r="AE384" s="11"/>
      <c r="AF384" s="11"/>
    </row>
    <row r="385" spans="2:27" ht="14.25" customHeight="1" thickBot="1">
      <c r="B385" s="538"/>
      <c r="C385" s="40" t="s">
        <v>77</v>
      </c>
      <c r="D385" s="41"/>
      <c r="E385" s="136">
        <f>E351+E363+E373</f>
        <v>55.477399999999996</v>
      </c>
      <c r="F385" s="80">
        <f>F351+F363+F373</f>
        <v>69.989829999999984</v>
      </c>
      <c r="G385" s="80">
        <f>G351+G363+G373</f>
        <v>248.78617999999997</v>
      </c>
      <c r="H385" s="210">
        <f>H351+H363+H373</f>
        <v>1847.9667999999997</v>
      </c>
      <c r="I385" s="494"/>
      <c r="J385" s="31"/>
      <c r="K385" s="6"/>
      <c r="L385" s="107"/>
      <c r="M385" s="107"/>
      <c r="N385" s="107"/>
      <c r="O385" s="107"/>
      <c r="P385" s="107"/>
      <c r="Q385" s="1303"/>
      <c r="R385" s="1303"/>
      <c r="S385" s="1303"/>
      <c r="T385" s="1303"/>
      <c r="U385" s="1303"/>
      <c r="V385" s="1303"/>
      <c r="W385" s="1303"/>
      <c r="X385" s="1303"/>
      <c r="Y385" s="241"/>
      <c r="Z385" s="107"/>
      <c r="AA385" s="1303"/>
    </row>
    <row r="386" spans="2:27" ht="12" customHeight="1">
      <c r="B386" s="72"/>
      <c r="C386" s="551" t="s">
        <v>10</v>
      </c>
      <c r="D386" s="617">
        <v>0.7</v>
      </c>
      <c r="E386" s="595">
        <f>E644</f>
        <v>63</v>
      </c>
      <c r="F386" s="594">
        <f>F644</f>
        <v>64.400000000000006</v>
      </c>
      <c r="G386" s="594">
        <f>G644</f>
        <v>268.10000000000002</v>
      </c>
      <c r="H386" s="715">
        <f>H644</f>
        <v>1904</v>
      </c>
      <c r="I386" s="550"/>
      <c r="J386" s="5"/>
      <c r="K386" s="6"/>
      <c r="L386" s="107"/>
      <c r="M386" s="107"/>
      <c r="N386" s="296"/>
      <c r="O386" s="296"/>
      <c r="P386" s="296"/>
      <c r="Q386" s="1303"/>
      <c r="R386" s="1303"/>
      <c r="S386" s="1303"/>
      <c r="T386" s="1303"/>
      <c r="U386" s="1303"/>
      <c r="V386" s="1303"/>
      <c r="W386" s="1303"/>
      <c r="X386" s="1303"/>
      <c r="Y386" s="509"/>
      <c r="Z386" s="107"/>
      <c r="AA386" s="1303"/>
    </row>
    <row r="387" spans="2:27" ht="12.75" customHeight="1" thickBot="1">
      <c r="B387" s="204"/>
      <c r="C387" s="568" t="s">
        <v>109</v>
      </c>
      <c r="D387" s="613"/>
      <c r="E387" s="709">
        <f>(E385*100/E680)-70</f>
        <v>-8.3584444444444443</v>
      </c>
      <c r="F387" s="386">
        <f>(F385*100/F680)-70</f>
        <v>6.0759021739130219</v>
      </c>
      <c r="G387" s="386">
        <f>(G385*100/G680)-70</f>
        <v>-5.0427728459530101</v>
      </c>
      <c r="H387" s="710">
        <f>(H385*100/H680)-70</f>
        <v>-2.0600441176470667</v>
      </c>
      <c r="I387" s="5"/>
      <c r="J387" s="5"/>
      <c r="K387" s="6"/>
      <c r="L387" s="107"/>
      <c r="M387" s="107"/>
      <c r="N387" s="107"/>
      <c r="O387" s="107"/>
      <c r="P387" s="107"/>
      <c r="Q387" s="1303"/>
      <c r="R387" s="1303"/>
      <c r="S387" s="1303"/>
      <c r="T387" s="1303"/>
      <c r="U387" s="1303"/>
      <c r="V387" s="1303"/>
      <c r="W387" s="1303"/>
      <c r="X387" s="1303"/>
      <c r="Y387" s="467"/>
      <c r="Z387" s="107"/>
      <c r="AA387" s="1303"/>
    </row>
    <row r="388" spans="2:27">
      <c r="B388" s="86"/>
      <c r="D388" s="12"/>
      <c r="E388" s="638"/>
      <c r="F388" s="638"/>
      <c r="G388" s="638"/>
      <c r="H388" s="81"/>
      <c r="K388" s="6"/>
      <c r="L388" s="107"/>
      <c r="M388" s="107"/>
      <c r="N388" s="107"/>
      <c r="O388" s="107"/>
      <c r="P388" s="107"/>
      <c r="Q388" s="1303"/>
      <c r="R388" s="1303"/>
      <c r="S388" s="1303"/>
      <c r="T388" s="1303"/>
      <c r="U388" s="1303"/>
      <c r="V388" s="1303"/>
      <c r="W388" s="1303"/>
      <c r="X388" s="1303"/>
      <c r="Y388" s="1304"/>
      <c r="Z388" s="107"/>
      <c r="AA388" s="1303"/>
    </row>
    <row r="389" spans="2:27">
      <c r="B389" s="584"/>
      <c r="C389" s="67"/>
      <c r="K389" s="6"/>
      <c r="L389" s="107"/>
      <c r="M389" s="107"/>
      <c r="N389" s="107"/>
      <c r="O389" s="107"/>
      <c r="P389" s="107"/>
      <c r="Q389" s="1303"/>
      <c r="R389" s="1303"/>
      <c r="S389" s="1303"/>
      <c r="T389" s="1303"/>
      <c r="U389" s="1303"/>
      <c r="V389" s="1303"/>
      <c r="W389" s="1303"/>
      <c r="X389" s="1303"/>
      <c r="Y389" s="467"/>
      <c r="Z389" s="107"/>
      <c r="AA389" s="1303"/>
    </row>
    <row r="390" spans="2:27">
      <c r="B390" s="1"/>
      <c r="C390" s="67"/>
      <c r="K390" s="6"/>
      <c r="L390" s="107"/>
      <c r="M390" s="107"/>
      <c r="N390" s="107"/>
      <c r="O390" s="107"/>
      <c r="P390" s="107"/>
      <c r="Q390" s="1303"/>
      <c r="R390" s="1303"/>
      <c r="S390" s="1303"/>
      <c r="T390" s="1303"/>
      <c r="U390" s="1303"/>
      <c r="V390" s="1303"/>
      <c r="W390" s="1303"/>
      <c r="X390" s="1303"/>
      <c r="Y390" s="520"/>
      <c r="Z390" s="107"/>
      <c r="AA390" s="1303"/>
    </row>
    <row r="391" spans="2:27">
      <c r="B391" s="1"/>
      <c r="C391" s="67"/>
      <c r="K391" s="6"/>
      <c r="L391" s="107"/>
      <c r="M391" s="107"/>
      <c r="N391" s="107"/>
      <c r="O391" s="107"/>
      <c r="P391" s="107"/>
      <c r="Q391" s="1303"/>
      <c r="R391" s="1303"/>
      <c r="S391" s="1303"/>
      <c r="T391" s="1303"/>
      <c r="U391" s="1303"/>
      <c r="V391" s="1303"/>
      <c r="W391" s="1303"/>
      <c r="X391" s="1303"/>
      <c r="Y391" s="467"/>
      <c r="Z391" s="107"/>
      <c r="AA391" s="1303"/>
    </row>
    <row r="392" spans="2:27">
      <c r="B392" s="1"/>
      <c r="C392" s="67"/>
      <c r="K392" s="6"/>
      <c r="L392" s="107"/>
      <c r="M392" s="107"/>
      <c r="N392" s="107"/>
      <c r="O392" s="107"/>
      <c r="P392" s="107"/>
      <c r="Q392" s="1303"/>
      <c r="R392" s="1303"/>
      <c r="S392" s="1303"/>
      <c r="T392" s="1303"/>
      <c r="U392" s="1303"/>
      <c r="V392" s="1303"/>
      <c r="W392" s="1303"/>
      <c r="X392" s="1303"/>
      <c r="Y392" s="482"/>
      <c r="Z392" s="107"/>
      <c r="AA392" s="1303"/>
    </row>
    <row r="393" spans="2:27">
      <c r="K393" s="6"/>
      <c r="L393" s="107"/>
      <c r="M393" s="107"/>
      <c r="N393" s="107"/>
      <c r="O393" s="107"/>
      <c r="P393" s="107"/>
      <c r="Q393" s="1303"/>
      <c r="R393" s="1303"/>
      <c r="S393" s="1303"/>
      <c r="T393" s="1303"/>
      <c r="U393" s="1303"/>
      <c r="V393" s="1303"/>
      <c r="W393" s="1303"/>
      <c r="X393" s="1303"/>
      <c r="Y393" s="1303"/>
      <c r="Z393" s="107"/>
      <c r="AA393" s="1303"/>
    </row>
    <row r="394" spans="2:27">
      <c r="B394" s="79"/>
      <c r="C394" s="79"/>
      <c r="D394" s="900" t="str">
        <f>D58</f>
        <v xml:space="preserve">Россия Краснодарский край </v>
      </c>
      <c r="E394" s="493"/>
      <c r="F394" s="493"/>
      <c r="G394" s="493"/>
      <c r="H394" s="493"/>
      <c r="I394" s="493"/>
      <c r="K394" s="6"/>
      <c r="L394" s="107"/>
      <c r="M394" s="107"/>
      <c r="N394" s="107"/>
      <c r="O394" s="107"/>
      <c r="P394" s="107"/>
      <c r="Q394" s="1303"/>
      <c r="R394" s="1303"/>
      <c r="S394" s="1303"/>
      <c r="T394" s="1303"/>
      <c r="U394" s="1303"/>
      <c r="V394" s="1303"/>
      <c r="W394" s="1303"/>
      <c r="X394" s="1303"/>
      <c r="Y394" s="1303"/>
      <c r="Z394" s="107"/>
      <c r="AA394" s="1303"/>
    </row>
    <row r="395" spans="2:27">
      <c r="B395" s="901" t="str">
        <f>B59</f>
        <v xml:space="preserve">     10 - ТИДНЕВНОЕ  МЕНЮ  ПРИГОТОВЛЯЕМЫХ  БЛЮД ШКОЛЬНЫХ    З А В Т Р А К О В - О Б Е Д О В - П О Л Д Н И К О В</v>
      </c>
      <c r="C395" s="79"/>
      <c r="D395" s="79"/>
      <c r="E395" s="79"/>
      <c r="F395" s="493"/>
      <c r="G395" s="493"/>
      <c r="H395" s="493"/>
      <c r="I395" s="79"/>
      <c r="J395" s="79"/>
      <c r="K395" s="6"/>
      <c r="L395" s="107"/>
      <c r="M395" s="107"/>
      <c r="N395" s="107"/>
      <c r="O395" s="107"/>
      <c r="P395" s="107"/>
      <c r="Q395" s="1303"/>
      <c r="R395" s="1303"/>
      <c r="S395" s="1303"/>
      <c r="T395" s="1303"/>
      <c r="U395" s="1303"/>
      <c r="V395" s="1303"/>
      <c r="W395" s="1303"/>
      <c r="X395" s="1303"/>
      <c r="Y395" s="1303"/>
      <c r="Z395" s="107"/>
      <c r="AA395" s="1303"/>
    </row>
    <row r="396" spans="2:27">
      <c r="B396" s="79"/>
      <c r="C396" s="901" t="str">
        <f>C60</f>
        <v xml:space="preserve">                            ДЛЯ  УЧАЩИХСЯ  В ОБЩЕОБРАЗОВАТЕЛЬНОМ УЧРЕЖДЕНИЕ</v>
      </c>
      <c r="D396" s="493"/>
      <c r="E396" s="79"/>
      <c r="F396" s="79"/>
      <c r="G396" s="901"/>
      <c r="H396" s="901"/>
      <c r="I396" s="754"/>
      <c r="J396" s="754"/>
      <c r="K396" s="6"/>
      <c r="L396" s="107"/>
      <c r="M396" s="107"/>
      <c r="N396" s="107"/>
      <c r="O396" s="107"/>
      <c r="P396" s="107"/>
      <c r="Q396" s="1303"/>
      <c r="R396" s="1303"/>
      <c r="S396" s="1303"/>
      <c r="T396" s="1303"/>
      <c r="U396" s="1303"/>
      <c r="V396" s="1303"/>
      <c r="W396" s="1303"/>
      <c r="X396" s="1303"/>
      <c r="Y396" s="1303"/>
      <c r="Z396" s="107"/>
      <c r="AA396" s="1303"/>
    </row>
    <row r="397" spans="2:27" ht="15.6">
      <c r="B397" s="1344" t="str">
        <f>B61</f>
        <v xml:space="preserve">   Возрастная категория:   с   12  лет  и старше                 Сезон:    ЗИМА  -  ВЕСНА  2025 -____г.г.</v>
      </c>
      <c r="C397" s="754"/>
      <c r="D397" s="79"/>
      <c r="E397" s="902"/>
      <c r="F397" s="79"/>
      <c r="G397" s="731"/>
      <c r="H397" s="754"/>
      <c r="I397" s="754"/>
      <c r="J397" s="1345"/>
      <c r="K397" s="6"/>
      <c r="L397" s="508"/>
      <c r="M397" s="508"/>
      <c r="N397" s="508"/>
      <c r="O397" s="184"/>
      <c r="P397" s="107"/>
      <c r="Q397" s="1303"/>
      <c r="R397" s="1303"/>
      <c r="S397" s="1303"/>
      <c r="T397" s="1303"/>
      <c r="U397" s="1303"/>
      <c r="V397" s="1303"/>
      <c r="W397" s="1303"/>
      <c r="X397" s="1303"/>
      <c r="Y397" s="467"/>
      <c r="Z397" s="107"/>
      <c r="AA397" s="1303"/>
    </row>
    <row r="398" spans="2:27" ht="18.600000000000001" thickBot="1">
      <c r="B398" s="79"/>
      <c r="C398" s="493"/>
      <c r="D398" s="1346" t="s">
        <v>97</v>
      </c>
      <c r="E398" s="1391"/>
      <c r="F398" s="1391"/>
      <c r="G398" s="1391"/>
      <c r="H398" s="1391"/>
      <c r="I398" s="493"/>
      <c r="J398" s="493"/>
      <c r="K398" s="6"/>
      <c r="L398" s="296"/>
      <c r="M398" s="296"/>
      <c r="N398" s="296"/>
      <c r="O398" s="1440"/>
      <c r="P398" s="107"/>
      <c r="Q398" s="1303"/>
      <c r="R398" s="1303"/>
      <c r="S398" s="1303"/>
      <c r="T398" s="1303"/>
      <c r="U398" s="1303"/>
      <c r="V398" s="1303"/>
      <c r="W398" s="1303"/>
      <c r="X398" s="1303"/>
      <c r="Y398" s="467"/>
      <c r="Z398" s="107"/>
      <c r="AA398" s="1303"/>
    </row>
    <row r="399" spans="2:27" ht="12" customHeight="1" thickBot="1">
      <c r="B399" s="1379" t="s">
        <v>39</v>
      </c>
      <c r="C399" s="751"/>
      <c r="D399" s="904" t="s">
        <v>40</v>
      </c>
      <c r="E399" s="905" t="s">
        <v>41</v>
      </c>
      <c r="F399" s="905"/>
      <c r="G399" s="905"/>
      <c r="H399" s="906" t="s">
        <v>42</v>
      </c>
      <c r="I399" s="907" t="s">
        <v>43</v>
      </c>
      <c r="J399" s="1380" t="s">
        <v>44</v>
      </c>
      <c r="K399" s="6"/>
      <c r="L399" s="545"/>
      <c r="M399" s="1303"/>
      <c r="N399" s="1304"/>
      <c r="O399" s="107"/>
      <c r="P399" s="107"/>
      <c r="Q399" s="1303"/>
      <c r="R399" s="1303"/>
      <c r="S399" s="1303"/>
      <c r="T399" s="1303"/>
      <c r="U399" s="1303"/>
      <c r="V399" s="1303"/>
      <c r="W399" s="1303"/>
      <c r="X399" s="1303"/>
      <c r="Y399" s="1303"/>
      <c r="Z399" s="107"/>
      <c r="AA399" s="1303"/>
    </row>
    <row r="400" spans="2:27" ht="14.25" customHeight="1">
      <c r="B400" s="1381" t="s">
        <v>45</v>
      </c>
      <c r="C400" s="1382" t="s">
        <v>46</v>
      </c>
      <c r="D400" s="908" t="s">
        <v>47</v>
      </c>
      <c r="E400" s="909" t="s">
        <v>48</v>
      </c>
      <c r="F400" s="909" t="s">
        <v>19</v>
      </c>
      <c r="G400" s="909" t="s">
        <v>20</v>
      </c>
      <c r="H400" s="910" t="s">
        <v>49</v>
      </c>
      <c r="I400" s="911" t="s">
        <v>50</v>
      </c>
      <c r="J400" s="1383" t="s">
        <v>96</v>
      </c>
      <c r="K400" s="6"/>
      <c r="L400" s="582"/>
      <c r="M400" s="1303"/>
      <c r="N400" s="1304"/>
      <c r="O400" s="107"/>
      <c r="P400" s="107"/>
      <c r="Q400" s="1303"/>
      <c r="R400" s="1303"/>
      <c r="S400" s="1303"/>
      <c r="T400" s="1303"/>
      <c r="U400" s="1303"/>
      <c r="V400" s="1303"/>
      <c r="W400" s="1303"/>
      <c r="X400" s="1303"/>
      <c r="Y400" s="1303"/>
      <c r="Z400" s="107"/>
      <c r="AA400" s="1303"/>
    </row>
    <row r="401" spans="2:27" ht="13.5" customHeight="1" thickBot="1">
      <c r="B401" s="1384"/>
      <c r="C401" s="1385"/>
      <c r="D401" s="912"/>
      <c r="E401" s="913" t="s">
        <v>5</v>
      </c>
      <c r="F401" s="913" t="s">
        <v>6</v>
      </c>
      <c r="G401" s="913" t="s">
        <v>7</v>
      </c>
      <c r="H401" s="914" t="s">
        <v>51</v>
      </c>
      <c r="I401" s="915" t="s">
        <v>52</v>
      </c>
      <c r="J401" s="1386" t="s">
        <v>95</v>
      </c>
      <c r="K401" s="6"/>
      <c r="L401" s="154"/>
      <c r="M401" s="112"/>
      <c r="N401" s="295"/>
      <c r="O401" s="107"/>
      <c r="P401" s="107"/>
      <c r="Q401" s="1303"/>
      <c r="R401" s="1303"/>
      <c r="S401" s="1303"/>
      <c r="T401" s="582"/>
      <c r="U401" s="1303"/>
      <c r="V401" s="1304"/>
      <c r="W401" s="1303"/>
      <c r="X401" s="1303"/>
      <c r="Y401" s="467"/>
      <c r="Z401" s="107"/>
      <c r="AA401" s="1303"/>
    </row>
    <row r="402" spans="2:27">
      <c r="B402" s="751"/>
      <c r="C402" s="783" t="s">
        <v>33</v>
      </c>
      <c r="D402" s="916"/>
      <c r="E402" s="917"/>
      <c r="F402" s="918"/>
      <c r="G402" s="918"/>
      <c r="H402" s="1387"/>
      <c r="I402" s="919"/>
      <c r="J402" s="1388"/>
      <c r="K402" s="6"/>
      <c r="L402" s="1303"/>
      <c r="M402" s="1300"/>
      <c r="N402" s="1303"/>
      <c r="O402" s="107"/>
      <c r="P402" s="107"/>
      <c r="Q402" s="1303"/>
      <c r="R402" s="1303"/>
      <c r="S402" s="1303"/>
      <c r="T402" s="1303"/>
      <c r="U402" s="1308"/>
      <c r="V402" s="1303"/>
      <c r="W402" s="1303"/>
      <c r="X402" s="1303"/>
      <c r="Y402" s="467"/>
      <c r="Z402" s="107"/>
      <c r="AA402" s="1303"/>
    </row>
    <row r="403" spans="2:27">
      <c r="B403" s="1352" t="s">
        <v>53</v>
      </c>
      <c r="C403" s="1082" t="s">
        <v>254</v>
      </c>
      <c r="D403" s="721">
        <v>100</v>
      </c>
      <c r="E403" s="698">
        <v>1.9</v>
      </c>
      <c r="F403" s="699">
        <v>8.9</v>
      </c>
      <c r="G403" s="699">
        <v>7.7</v>
      </c>
      <c r="H403" s="667">
        <v>118</v>
      </c>
      <c r="I403" s="697">
        <v>11</v>
      </c>
      <c r="J403" s="1251" t="s">
        <v>211</v>
      </c>
      <c r="K403" s="6"/>
      <c r="L403" s="110"/>
      <c r="M403" s="1300"/>
      <c r="N403" s="1298"/>
      <c r="O403" s="102"/>
      <c r="P403" s="158"/>
      <c r="Q403" s="1303"/>
      <c r="R403" s="1303"/>
      <c r="S403" s="1303"/>
      <c r="T403" s="110"/>
      <c r="U403" s="1300"/>
      <c r="V403" s="1298"/>
      <c r="W403" s="1303"/>
      <c r="X403" s="1303"/>
      <c r="Y403" s="467"/>
      <c r="Z403" s="107"/>
      <c r="AA403" s="1303"/>
    </row>
    <row r="404" spans="2:27" ht="14.25" customHeight="1">
      <c r="B404" s="1291" t="s">
        <v>92</v>
      </c>
      <c r="C404" s="212" t="s">
        <v>311</v>
      </c>
      <c r="D404" s="1321">
        <v>120</v>
      </c>
      <c r="E404" s="761">
        <v>17.132000000000001</v>
      </c>
      <c r="F404" s="761">
        <v>12.016</v>
      </c>
      <c r="G404" s="761">
        <v>7.056</v>
      </c>
      <c r="H404" s="586">
        <v>204.89599999999999</v>
      </c>
      <c r="I404" s="1182">
        <v>75</v>
      </c>
      <c r="J404" s="1213" t="s">
        <v>306</v>
      </c>
      <c r="K404" s="6"/>
      <c r="L404" s="1303"/>
      <c r="M404" s="1300"/>
      <c r="N404" s="1303"/>
      <c r="O404" s="107"/>
      <c r="P404" s="107"/>
      <c r="Q404" s="1303"/>
      <c r="R404" s="1303"/>
      <c r="S404" s="1303"/>
      <c r="T404" s="1303"/>
      <c r="U404" s="1300"/>
      <c r="V404" s="1303"/>
      <c r="W404" s="1303"/>
      <c r="X404" s="1303"/>
      <c r="Y404" s="1304"/>
      <c r="Z404" s="107"/>
      <c r="AA404" s="1303"/>
    </row>
    <row r="405" spans="2:27" ht="13.5" customHeight="1">
      <c r="B405" s="681"/>
      <c r="C405" s="1160" t="s">
        <v>134</v>
      </c>
      <c r="D405" s="1323">
        <v>180</v>
      </c>
      <c r="E405" s="756">
        <v>3.677</v>
      </c>
      <c r="F405" s="699">
        <v>5.7619999999999996</v>
      </c>
      <c r="G405" s="699">
        <v>24.527000000000001</v>
      </c>
      <c r="H405" s="1103">
        <v>164.673</v>
      </c>
      <c r="I405" s="1182">
        <v>46</v>
      </c>
      <c r="J405" s="1213" t="s">
        <v>162</v>
      </c>
      <c r="K405" s="6"/>
      <c r="L405" s="1305"/>
      <c r="M405" s="1300"/>
      <c r="N405" s="1297"/>
      <c r="O405" s="574"/>
      <c r="P405" s="574"/>
      <c r="Q405" s="1303"/>
      <c r="R405" s="1303"/>
      <c r="S405" s="1303"/>
      <c r="T405" s="1305"/>
      <c r="U405" s="1300"/>
      <c r="V405" s="1297"/>
      <c r="W405" s="1303"/>
      <c r="X405" s="1303"/>
      <c r="Y405" s="107"/>
      <c r="Z405" s="107"/>
      <c r="AA405" s="1303"/>
    </row>
    <row r="406" spans="2:27" ht="15.6">
      <c r="B406" s="1292" t="s">
        <v>11</v>
      </c>
      <c r="C406" s="212" t="s">
        <v>287</v>
      </c>
      <c r="D406" s="963">
        <v>200</v>
      </c>
      <c r="E406" s="1389">
        <v>0.83</v>
      </c>
      <c r="F406" s="927">
        <v>0.83</v>
      </c>
      <c r="G406" s="927">
        <v>27.78</v>
      </c>
      <c r="H406" s="586">
        <v>121.78</v>
      </c>
      <c r="I406" s="870">
        <v>94</v>
      </c>
      <c r="J406" s="1008" t="s">
        <v>288</v>
      </c>
      <c r="K406" s="6"/>
      <c r="L406" s="1305"/>
      <c r="M406" s="1300"/>
      <c r="N406" s="102"/>
      <c r="O406" s="107"/>
      <c r="P406" s="107"/>
      <c r="Q406" s="1303"/>
      <c r="R406" s="1303"/>
      <c r="S406" s="1303"/>
      <c r="T406" s="1305"/>
      <c r="U406" s="1300"/>
      <c r="V406" s="102"/>
      <c r="W406" s="1303"/>
      <c r="X406" s="1303"/>
      <c r="Y406" s="107"/>
      <c r="Z406" s="107"/>
      <c r="AA406" s="1303"/>
    </row>
    <row r="407" spans="2:27">
      <c r="B407" s="1293" t="s">
        <v>62</v>
      </c>
      <c r="C407" s="165" t="s">
        <v>9</v>
      </c>
      <c r="D407" s="1315">
        <v>40</v>
      </c>
      <c r="E407" s="659">
        <v>0.8024</v>
      </c>
      <c r="F407" s="290">
        <v>0.52</v>
      </c>
      <c r="G407" s="285">
        <v>20.68</v>
      </c>
      <c r="H407" s="708">
        <v>94.6096</v>
      </c>
      <c r="I407" s="870">
        <v>18</v>
      </c>
      <c r="J407" s="1009" t="s">
        <v>8</v>
      </c>
      <c r="L407" s="1303"/>
      <c r="M407" s="1300"/>
      <c r="N407" s="1303"/>
      <c r="O407" s="107"/>
      <c r="P407" s="107"/>
      <c r="Q407" s="1303"/>
      <c r="R407" s="1303"/>
      <c r="S407" s="1303"/>
      <c r="T407" s="985"/>
      <c r="U407" s="1300"/>
      <c r="V407" s="1298"/>
      <c r="W407" s="1303"/>
      <c r="X407" s="1303"/>
      <c r="Y407" s="107"/>
      <c r="Z407" s="107"/>
      <c r="AA407" s="1303"/>
    </row>
    <row r="408" spans="2:27" ht="15" thickBot="1">
      <c r="B408" s="1353"/>
      <c r="C408" s="650" t="s">
        <v>103</v>
      </c>
      <c r="D408" s="306">
        <v>30</v>
      </c>
      <c r="E408" s="756">
        <v>1.4</v>
      </c>
      <c r="F408" s="699">
        <v>0.495</v>
      </c>
      <c r="G408" s="699">
        <v>13.031000000000001</v>
      </c>
      <c r="H408" s="1103">
        <v>62.174999999999997</v>
      </c>
      <c r="I408" s="870">
        <v>19</v>
      </c>
      <c r="J408" s="1010" t="s">
        <v>8</v>
      </c>
      <c r="K408" s="31"/>
      <c r="L408" s="985"/>
      <c r="M408" s="1300"/>
      <c r="N408" s="1298"/>
      <c r="O408" s="107"/>
      <c r="P408" s="107"/>
      <c r="Q408" s="1303"/>
      <c r="R408" s="1303"/>
      <c r="S408" s="1303"/>
      <c r="T408" s="985"/>
      <c r="U408" s="1300"/>
      <c r="V408" s="1298"/>
      <c r="W408" s="1303"/>
      <c r="X408" s="1303"/>
      <c r="Y408" s="107"/>
      <c r="Z408" s="107"/>
      <c r="AA408" s="1303"/>
    </row>
    <row r="409" spans="2:27">
      <c r="B409" s="1390" t="s">
        <v>66</v>
      </c>
      <c r="C409" s="98"/>
      <c r="D409" s="786">
        <f>SUM(D403:D408)</f>
        <v>670</v>
      </c>
      <c r="E409" s="874">
        <f>SUM(E403:E408)</f>
        <v>25.741399999999995</v>
      </c>
      <c r="F409" s="875">
        <f>SUM(F403:F408)</f>
        <v>28.523</v>
      </c>
      <c r="G409" s="876">
        <f>SUM(G403:G408)</f>
        <v>100.774</v>
      </c>
      <c r="H409" s="877">
        <f>SUM(H403:H408)</f>
        <v>766.13359999999989</v>
      </c>
      <c r="I409" s="878"/>
      <c r="J409" s="1074"/>
      <c r="L409" s="985"/>
      <c r="M409" s="1300"/>
      <c r="N409" s="1298"/>
      <c r="O409" s="107"/>
      <c r="P409" s="107"/>
      <c r="Q409" s="1303"/>
      <c r="R409" s="1303"/>
      <c r="S409" s="1303"/>
      <c r="T409" s="509"/>
      <c r="U409" s="1300"/>
      <c r="V409" s="1298"/>
      <c r="W409" s="1303"/>
      <c r="X409" s="1303"/>
      <c r="Y409" s="505"/>
      <c r="Z409" s="107"/>
      <c r="AA409" s="1303"/>
    </row>
    <row r="410" spans="2:27">
      <c r="B410" s="570"/>
      <c r="C410" s="779" t="s">
        <v>10</v>
      </c>
      <c r="D410" s="780">
        <v>0.25</v>
      </c>
      <c r="E410" s="880">
        <f>E624</f>
        <v>22.5</v>
      </c>
      <c r="F410" s="881">
        <f>F624</f>
        <v>23</v>
      </c>
      <c r="G410" s="881">
        <f>G624</f>
        <v>95.75</v>
      </c>
      <c r="H410" s="882">
        <f>H624</f>
        <v>680</v>
      </c>
      <c r="I410" s="883"/>
      <c r="J410" s="1248"/>
      <c r="K410" s="6"/>
      <c r="L410" s="726"/>
      <c r="M410" s="1304"/>
      <c r="N410" s="727"/>
      <c r="O410" s="107"/>
      <c r="P410" s="107"/>
      <c r="Q410" s="1303"/>
      <c r="R410" s="1303"/>
      <c r="S410" s="1303"/>
      <c r="T410" s="1303"/>
      <c r="U410" s="1304"/>
      <c r="V410" s="1303"/>
      <c r="W410" s="1303"/>
      <c r="X410" s="1303"/>
      <c r="Y410" s="241"/>
      <c r="Z410" s="107"/>
      <c r="AA410" s="1303"/>
    </row>
    <row r="411" spans="2:27" ht="15" thickBot="1">
      <c r="B411" s="341"/>
      <c r="C411" s="781" t="s">
        <v>109</v>
      </c>
      <c r="D411" s="782"/>
      <c r="E411" s="845">
        <f>(E409*100/E680)-25</f>
        <v>3.6015555555555494</v>
      </c>
      <c r="F411" s="849">
        <f>(F409*100/F680)-25</f>
        <v>6.0032608695652208</v>
      </c>
      <c r="G411" s="849">
        <f>(G409*100/G680)-25</f>
        <v>1.311749347258484</v>
      </c>
      <c r="H411" s="897">
        <f>(H409*100/H680)-25</f>
        <v>3.1666764705882287</v>
      </c>
      <c r="I411" s="884"/>
      <c r="J411" s="1249"/>
      <c r="K411" s="6"/>
      <c r="L411" s="111"/>
      <c r="M411" s="1308"/>
      <c r="N411" s="1303"/>
      <c r="O411" s="107"/>
      <c r="P411" s="107"/>
      <c r="Q411" s="1303"/>
      <c r="R411" s="1303"/>
      <c r="S411" s="1303"/>
      <c r="T411" s="1303"/>
      <c r="U411" s="1304"/>
      <c r="V411" s="1303"/>
      <c r="W411" s="1303"/>
      <c r="X411" s="1303"/>
      <c r="Y411" s="241"/>
      <c r="Z411" s="107"/>
      <c r="AA411" s="1303"/>
    </row>
    <row r="412" spans="2:27">
      <c r="B412" s="751"/>
      <c r="C412" s="783" t="s">
        <v>27</v>
      </c>
      <c r="D412" s="936"/>
      <c r="E412" s="885"/>
      <c r="F412" s="840"/>
      <c r="G412" s="840"/>
      <c r="H412" s="890"/>
      <c r="I412" s="696"/>
      <c r="J412" s="696"/>
      <c r="K412" s="6"/>
      <c r="L412" s="110"/>
      <c r="M412" s="99"/>
      <c r="N412" s="1297"/>
      <c r="O412" s="107"/>
      <c r="P412" s="107"/>
      <c r="Q412" s="1303"/>
      <c r="R412" s="1303"/>
      <c r="S412" s="1303"/>
      <c r="T412" s="726"/>
      <c r="U412" s="1304"/>
      <c r="V412" s="727"/>
      <c r="W412" s="1303"/>
      <c r="X412" s="1303"/>
      <c r="Y412" s="509"/>
      <c r="Z412" s="107"/>
      <c r="AA412" s="1303"/>
    </row>
    <row r="413" spans="2:27" ht="14.25" customHeight="1">
      <c r="B413" s="1352" t="s">
        <v>53</v>
      </c>
      <c r="C413" s="765" t="s">
        <v>260</v>
      </c>
      <c r="D413" s="721">
        <v>100</v>
      </c>
      <c r="E413" s="761">
        <v>1.3149999999999999</v>
      </c>
      <c r="F413" s="761">
        <v>2.6669999999999998</v>
      </c>
      <c r="G413" s="761">
        <v>3.8782999999999999</v>
      </c>
      <c r="H413" s="586">
        <v>45.3033</v>
      </c>
      <c r="I413" s="887">
        <v>3</v>
      </c>
      <c r="J413" s="1213" t="s">
        <v>308</v>
      </c>
      <c r="K413" s="6"/>
      <c r="L413" s="985"/>
      <c r="M413" s="1300"/>
      <c r="N413" s="1297"/>
      <c r="O413" s="107"/>
      <c r="P413" s="107"/>
      <c r="Q413" s="1303"/>
      <c r="R413" s="1303"/>
      <c r="S413" s="1303"/>
      <c r="T413" s="111"/>
      <c r="U413" s="1308"/>
      <c r="V413" s="1303"/>
      <c r="W413" s="1303"/>
      <c r="X413" s="1303"/>
      <c r="Y413" s="467"/>
      <c r="Z413" s="107"/>
      <c r="AA413" s="1303"/>
    </row>
    <row r="414" spans="2:27" ht="12.75" customHeight="1">
      <c r="B414" s="1291" t="s">
        <v>92</v>
      </c>
      <c r="C414" s="1322" t="s">
        <v>276</v>
      </c>
      <c r="D414" s="1323">
        <v>250</v>
      </c>
      <c r="E414" s="1087">
        <v>8.11</v>
      </c>
      <c r="F414" s="761">
        <v>9.9136000000000006</v>
      </c>
      <c r="G414" s="1058">
        <v>6.0125999999999999</v>
      </c>
      <c r="H414" s="792">
        <v>120.31699999999999</v>
      </c>
      <c r="I414" s="1250">
        <v>25</v>
      </c>
      <c r="J414" s="1009" t="s">
        <v>290</v>
      </c>
      <c r="K414" s="6"/>
      <c r="L414" s="111"/>
      <c r="M414" s="1300"/>
      <c r="N414" s="1298"/>
      <c r="O414" s="107"/>
      <c r="P414" s="107"/>
      <c r="Q414" s="1303"/>
      <c r="R414" s="1303"/>
      <c r="S414" s="1303"/>
      <c r="T414" s="1305"/>
      <c r="U414" s="1300"/>
      <c r="V414" s="1297"/>
      <c r="W414" s="1303"/>
      <c r="X414" s="1303"/>
      <c r="Y414" s="467"/>
      <c r="Z414" s="107"/>
      <c r="AA414" s="1303"/>
    </row>
    <row r="415" spans="2:27" ht="15.6">
      <c r="B415" s="1292" t="s">
        <v>11</v>
      </c>
      <c r="C415" s="1319" t="s">
        <v>272</v>
      </c>
      <c r="D415" s="1321">
        <v>120</v>
      </c>
      <c r="E415" s="761">
        <v>16.1069</v>
      </c>
      <c r="F415" s="761">
        <v>11.2873</v>
      </c>
      <c r="G415" s="761">
        <v>10.0265</v>
      </c>
      <c r="H415" s="761">
        <v>206.119</v>
      </c>
      <c r="I415" s="887">
        <v>56</v>
      </c>
      <c r="J415" s="1213" t="s">
        <v>273</v>
      </c>
      <c r="K415" s="6"/>
      <c r="L415" s="111"/>
      <c r="M415" s="1300"/>
      <c r="N415" s="1298"/>
      <c r="O415" s="107"/>
      <c r="P415" s="107"/>
      <c r="Q415" s="1303"/>
      <c r="R415" s="1303"/>
      <c r="S415" s="1303"/>
      <c r="T415" s="985"/>
      <c r="U415" s="1300"/>
      <c r="V415" s="1297"/>
      <c r="W415" s="1303"/>
      <c r="X415" s="1303"/>
      <c r="Y415" s="467"/>
      <c r="Z415" s="107"/>
      <c r="AA415" s="1303"/>
    </row>
    <row r="416" spans="2:27">
      <c r="B416" s="1293" t="s">
        <v>62</v>
      </c>
      <c r="C416" s="959" t="s">
        <v>226</v>
      </c>
      <c r="D416" s="1321">
        <v>180</v>
      </c>
      <c r="E416" s="761">
        <v>5.9573999999999998</v>
      </c>
      <c r="F416" s="761">
        <v>6.4630999999999998</v>
      </c>
      <c r="G416" s="761">
        <v>31.513400000000001</v>
      </c>
      <c r="H416" s="586">
        <v>200.37029999999999</v>
      </c>
      <c r="I416" s="1250">
        <v>48</v>
      </c>
      <c r="J416" s="1213" t="s">
        <v>225</v>
      </c>
      <c r="K416" s="6"/>
      <c r="L416" s="416"/>
      <c r="M416" s="1300"/>
      <c r="N416" s="1298"/>
      <c r="O416" s="107"/>
      <c r="P416" s="107"/>
      <c r="Q416" s="1303"/>
      <c r="R416" s="1303"/>
      <c r="S416" s="1303"/>
      <c r="T416" s="1303"/>
      <c r="U416" s="1302"/>
      <c r="V416" s="1297"/>
      <c r="W416" s="1303"/>
      <c r="X416" s="1303"/>
      <c r="Y416" s="467"/>
      <c r="Z416" s="107"/>
      <c r="AA416" s="1303"/>
    </row>
    <row r="417" spans="2:27">
      <c r="B417" s="681"/>
      <c r="C417" s="1082" t="s">
        <v>73</v>
      </c>
      <c r="D417" s="1074">
        <v>195</v>
      </c>
      <c r="E417" s="652">
        <v>6.17</v>
      </c>
      <c r="F417" s="290">
        <v>4.8899999999999997</v>
      </c>
      <c r="G417" s="699">
        <v>27.44</v>
      </c>
      <c r="H417" s="708">
        <v>177.65</v>
      </c>
      <c r="I417" s="870">
        <v>98</v>
      </c>
      <c r="J417" s="1021" t="s">
        <v>118</v>
      </c>
      <c r="K417" s="6"/>
      <c r="L417" s="1303"/>
      <c r="M417" s="1300"/>
      <c r="N417" s="1303"/>
      <c r="O417" s="107"/>
      <c r="P417" s="107"/>
      <c r="Q417" s="1303"/>
      <c r="R417" s="1303"/>
      <c r="S417" s="1303"/>
      <c r="T417" s="111"/>
      <c r="U417" s="1300"/>
      <c r="V417" s="1298"/>
      <c r="W417" s="1303"/>
      <c r="X417" s="1303"/>
      <c r="Y417" s="467"/>
      <c r="Z417" s="107"/>
      <c r="AA417" s="1303"/>
    </row>
    <row r="418" spans="2:27">
      <c r="B418" s="681"/>
      <c r="C418" s="959" t="s">
        <v>9</v>
      </c>
      <c r="D418" s="1076">
        <v>40</v>
      </c>
      <c r="E418" s="659">
        <v>0.8024</v>
      </c>
      <c r="F418" s="290">
        <v>0.52</v>
      </c>
      <c r="G418" s="285">
        <v>20.68</v>
      </c>
      <c r="H418" s="708">
        <v>94.6096</v>
      </c>
      <c r="I418" s="1471">
        <v>18</v>
      </c>
      <c r="J418" s="1009" t="s">
        <v>8</v>
      </c>
      <c r="K418" s="31"/>
      <c r="L418" s="985"/>
      <c r="M418" s="1300"/>
      <c r="N418" s="1298"/>
      <c r="O418" s="107"/>
      <c r="P418" s="107"/>
      <c r="Q418" s="1303"/>
      <c r="R418" s="1303"/>
      <c r="S418" s="1303"/>
      <c r="T418" s="1303"/>
      <c r="U418" s="1302"/>
      <c r="V418" s="295"/>
      <c r="W418" s="1303"/>
      <c r="X418" s="1303"/>
      <c r="Y418" s="482"/>
      <c r="Z418" s="107"/>
      <c r="AA418" s="1303"/>
    </row>
    <row r="419" spans="2:27">
      <c r="B419" s="681"/>
      <c r="C419" s="959" t="s">
        <v>103</v>
      </c>
      <c r="D419" s="1073">
        <v>40</v>
      </c>
      <c r="E419" s="659">
        <v>1.8660000000000001</v>
      </c>
      <c r="F419" s="292">
        <v>0.66</v>
      </c>
      <c r="G419" s="290">
        <v>17.373999999999999</v>
      </c>
      <c r="H419" s="708">
        <v>82.9</v>
      </c>
      <c r="I419" s="870">
        <v>19</v>
      </c>
      <c r="J419" s="1010" t="s">
        <v>8</v>
      </c>
      <c r="L419" s="985"/>
      <c r="M419" s="1300"/>
      <c r="N419" s="1298"/>
      <c r="O419" s="446"/>
      <c r="P419" s="603"/>
      <c r="Q419" s="1303"/>
      <c r="R419" s="1303"/>
      <c r="S419" s="1303"/>
      <c r="T419" s="416"/>
      <c r="U419" s="1300"/>
      <c r="V419" s="1298"/>
      <c r="W419" s="1303"/>
      <c r="X419" s="1303"/>
      <c r="Y419" s="192"/>
      <c r="Z419" s="107"/>
      <c r="AA419" s="1303"/>
    </row>
    <row r="420" spans="2:27" ht="15" thickBot="1">
      <c r="B420" s="1353"/>
      <c r="C420" s="959" t="s">
        <v>248</v>
      </c>
      <c r="D420" s="1371">
        <v>100</v>
      </c>
      <c r="E420" s="873">
        <v>0.4</v>
      </c>
      <c r="F420" s="849">
        <v>0.4</v>
      </c>
      <c r="G420" s="849">
        <v>9.8000000000000007</v>
      </c>
      <c r="H420" s="1354">
        <v>47</v>
      </c>
      <c r="I420" s="1208">
        <v>105</v>
      </c>
      <c r="J420" s="1213" t="s">
        <v>259</v>
      </c>
      <c r="K420" s="6"/>
      <c r="L420" s="110"/>
      <c r="M420" s="1300"/>
      <c r="N420" s="1298"/>
      <c r="O420" s="315"/>
      <c r="P420" s="315"/>
      <c r="Q420" s="1303"/>
      <c r="R420" s="1303"/>
      <c r="S420" s="1303"/>
      <c r="T420" s="1303"/>
      <c r="U420" s="1300"/>
      <c r="V420" s="1303"/>
      <c r="W420" s="1303"/>
      <c r="X420" s="1303"/>
      <c r="Y420" s="1308"/>
      <c r="Z420" s="107"/>
      <c r="AA420" s="1303"/>
    </row>
    <row r="421" spans="2:27">
      <c r="B421" s="373" t="s">
        <v>56</v>
      </c>
      <c r="C421" s="785"/>
      <c r="D421" s="786">
        <f>SUM(D413:D420)</f>
        <v>1025</v>
      </c>
      <c r="E421" s="888">
        <f>SUM(E413:E420)</f>
        <v>40.727699999999999</v>
      </c>
      <c r="F421" s="875">
        <f>SUM(F413:F420)</f>
        <v>36.800999999999995</v>
      </c>
      <c r="G421" s="875">
        <f>SUM(G413:G420)</f>
        <v>126.7248</v>
      </c>
      <c r="H421" s="877">
        <f>SUM(H413:H420)</f>
        <v>974.26919999999996</v>
      </c>
      <c r="I421" s="878"/>
      <c r="J421" s="1074"/>
      <c r="K421" s="6"/>
      <c r="L421" s="1303"/>
      <c r="M421" s="577"/>
      <c r="N421" s="1303"/>
      <c r="O421" s="102"/>
      <c r="P421" s="1214"/>
      <c r="Q421" s="1303"/>
      <c r="R421" s="1303"/>
      <c r="S421" s="1303"/>
      <c r="T421" s="985"/>
      <c r="U421" s="1300"/>
      <c r="V421" s="1298"/>
      <c r="W421" s="1303"/>
      <c r="X421" s="1303"/>
      <c r="Y421" s="107"/>
      <c r="Z421" s="107"/>
      <c r="AA421" s="1303"/>
    </row>
    <row r="422" spans="2:27">
      <c r="B422" s="570"/>
      <c r="C422" s="779" t="s">
        <v>10</v>
      </c>
      <c r="D422" s="780">
        <v>0.35</v>
      </c>
      <c r="E422" s="880">
        <f>E628</f>
        <v>31.5</v>
      </c>
      <c r="F422" s="881">
        <f>F628</f>
        <v>32.200000000000003</v>
      </c>
      <c r="G422" s="881">
        <f>G628</f>
        <v>134.05000000000001</v>
      </c>
      <c r="H422" s="882">
        <f>H628</f>
        <v>952</v>
      </c>
      <c r="I422" s="883"/>
      <c r="J422" s="1248"/>
      <c r="K422" s="6"/>
      <c r="L422" s="107"/>
      <c r="M422" s="1091"/>
      <c r="N422" s="1303"/>
      <c r="O422" s="1308"/>
      <c r="P422" s="107"/>
      <c r="Q422" s="1303"/>
      <c r="R422" s="1303"/>
      <c r="S422" s="1303"/>
      <c r="T422" s="985"/>
      <c r="U422" s="1300"/>
      <c r="V422" s="1298"/>
      <c r="W422" s="1303"/>
      <c r="X422" s="1303"/>
      <c r="Y422" s="467"/>
      <c r="Z422" s="107"/>
      <c r="AA422" s="1303"/>
    </row>
    <row r="423" spans="2:27" ht="15" thickBot="1">
      <c r="B423" s="204"/>
      <c r="C423" s="781" t="s">
        <v>109</v>
      </c>
      <c r="D423" s="782"/>
      <c r="E423" s="845">
        <f>(E421*100/E680)-35</f>
        <v>10.253</v>
      </c>
      <c r="F423" s="849">
        <f>(F421*100/F680)-35</f>
        <v>5.001086956521732</v>
      </c>
      <c r="G423" s="849">
        <f>(G421*100/G680)-35</f>
        <v>-1.9125848563968688</v>
      </c>
      <c r="H423" s="897">
        <f>(H421*100/H680)-35</f>
        <v>0.81872058823529414</v>
      </c>
      <c r="I423" s="884"/>
      <c r="J423" s="1249"/>
      <c r="K423" s="6"/>
      <c r="L423" s="107"/>
      <c r="M423" s="1091"/>
      <c r="N423" s="1303"/>
      <c r="O423" s="1308"/>
      <c r="P423" s="107"/>
      <c r="Q423" s="1303"/>
      <c r="R423" s="1303"/>
      <c r="S423" s="1303"/>
      <c r="T423" s="1303"/>
      <c r="U423" s="1304"/>
      <c r="V423" s="1303"/>
      <c r="W423" s="1303"/>
      <c r="X423" s="1303"/>
      <c r="Y423" s="482"/>
      <c r="Z423" s="107"/>
      <c r="AA423" s="1303"/>
    </row>
    <row r="424" spans="2:27">
      <c r="B424" s="392" t="s">
        <v>53</v>
      </c>
      <c r="C424" s="1327" t="s">
        <v>71</v>
      </c>
      <c r="D424" s="936"/>
      <c r="E424" s="937"/>
      <c r="F424" s="938"/>
      <c r="G424" s="938"/>
      <c r="H424" s="939"/>
      <c r="I424" s="696"/>
      <c r="J424" s="696"/>
      <c r="K424" s="31"/>
      <c r="L424" s="107"/>
      <c r="M424" s="1091"/>
      <c r="N424" s="1303"/>
      <c r="O424" s="1056"/>
      <c r="P424" s="107"/>
      <c r="Q424" s="1303"/>
      <c r="R424" s="1303"/>
      <c r="S424" s="1303"/>
      <c r="T424" s="1303"/>
      <c r="U424" s="1304"/>
      <c r="V424" s="1303"/>
      <c r="W424" s="1303"/>
      <c r="X424" s="1303"/>
      <c r="Y424" s="467"/>
      <c r="Z424" s="107"/>
      <c r="AA424" s="1303"/>
    </row>
    <row r="425" spans="2:27">
      <c r="B425" s="368" t="s">
        <v>92</v>
      </c>
      <c r="C425" s="1079" t="s">
        <v>181</v>
      </c>
      <c r="D425" s="1363"/>
      <c r="E425" s="920"/>
      <c r="F425" s="702"/>
      <c r="G425" s="857"/>
      <c r="H425" s="925"/>
      <c r="I425" s="887"/>
      <c r="J425" s="1008"/>
      <c r="L425" s="107"/>
      <c r="M425" s="1091"/>
      <c r="N425" s="1303"/>
      <c r="O425" s="107"/>
      <c r="P425" s="107"/>
      <c r="Q425" s="1303"/>
      <c r="R425" s="1303"/>
      <c r="S425" s="1303"/>
      <c r="T425" s="1303"/>
      <c r="U425" s="577"/>
      <c r="V425" s="1303"/>
      <c r="W425" s="1303"/>
      <c r="X425" s="1303"/>
      <c r="Y425" s="467"/>
      <c r="Z425" s="107"/>
      <c r="AA425" s="1303"/>
    </row>
    <row r="426" spans="2:27" ht="15.6">
      <c r="B426" s="369" t="s">
        <v>11</v>
      </c>
      <c r="C426" s="1392" t="s">
        <v>72</v>
      </c>
      <c r="D426" s="295">
        <v>200</v>
      </c>
      <c r="E426" s="1093">
        <v>5.8</v>
      </c>
      <c r="F426" s="716">
        <v>5</v>
      </c>
      <c r="G426" s="760">
        <v>8</v>
      </c>
      <c r="H426" s="839">
        <v>101</v>
      </c>
      <c r="I426" s="1334">
        <v>103</v>
      </c>
      <c r="J426" s="1332" t="s">
        <v>126</v>
      </c>
      <c r="K426" s="6"/>
      <c r="L426" s="1303"/>
      <c r="M426" s="1091"/>
      <c r="N426" s="1303"/>
      <c r="O426" s="107"/>
      <c r="P426" s="107"/>
      <c r="Q426" s="1303"/>
      <c r="R426" s="112"/>
      <c r="S426" s="320"/>
      <c r="T426" s="296"/>
      <c r="U426" s="296"/>
      <c r="V426" s="296"/>
      <c r="W426" s="158"/>
      <c r="X426" s="468"/>
      <c r="Y426" s="1135"/>
      <c r="Z426" s="107"/>
      <c r="AA426" s="1303"/>
    </row>
    <row r="427" spans="2:27" ht="15.6">
      <c r="B427" s="369"/>
      <c r="C427" s="1393" t="s">
        <v>182</v>
      </c>
      <c r="D427" s="1149">
        <v>110</v>
      </c>
      <c r="E427" s="695">
        <v>3.0950000000000002</v>
      </c>
      <c r="F427" s="291">
        <v>8.7454000000000001</v>
      </c>
      <c r="G427" s="672">
        <v>14.002000000000001</v>
      </c>
      <c r="H427" s="1400">
        <v>147.09700000000001</v>
      </c>
      <c r="I427" s="887">
        <v>44</v>
      </c>
      <c r="J427" s="1019" t="s">
        <v>127</v>
      </c>
      <c r="K427" s="6"/>
      <c r="L427" s="1303"/>
      <c r="M427" s="1091"/>
      <c r="N427" s="1303"/>
      <c r="O427" s="107"/>
      <c r="P427" s="315"/>
      <c r="Q427" s="1303"/>
      <c r="R427" s="1303"/>
      <c r="S427" s="1303"/>
      <c r="T427" s="1303"/>
      <c r="U427" s="577"/>
      <c r="V427" s="1303"/>
      <c r="W427" s="1303"/>
      <c r="X427" s="1303"/>
      <c r="Y427" s="467"/>
      <c r="Z427" s="107"/>
      <c r="AA427" s="1303"/>
    </row>
    <row r="428" spans="2:27">
      <c r="B428" s="73"/>
      <c r="C428" s="1394" t="s">
        <v>303</v>
      </c>
      <c r="D428" s="137">
        <v>20</v>
      </c>
      <c r="E428" s="1093">
        <v>0.6472</v>
      </c>
      <c r="F428" s="716">
        <v>1.0927</v>
      </c>
      <c r="G428" s="760">
        <v>2.9137</v>
      </c>
      <c r="H428" s="839">
        <v>24.1478</v>
      </c>
      <c r="I428" s="926">
        <v>44</v>
      </c>
      <c r="J428" s="1029" t="s">
        <v>302</v>
      </c>
      <c r="K428" s="4"/>
      <c r="L428" s="726"/>
      <c r="M428" s="1091"/>
      <c r="N428" s="727"/>
      <c r="O428" s="107"/>
      <c r="P428" s="1214"/>
      <c r="Q428" s="1303"/>
      <c r="R428" s="1303"/>
      <c r="S428" s="1303"/>
      <c r="T428" s="1303"/>
      <c r="U428" s="1091"/>
      <c r="V428" s="1303"/>
      <c r="W428" s="1303"/>
      <c r="X428" s="1303"/>
      <c r="Y428" s="192"/>
      <c r="Z428" s="107"/>
      <c r="AA428" s="1303"/>
    </row>
    <row r="429" spans="2:27" ht="15" thickBot="1">
      <c r="B429" s="553" t="s">
        <v>62</v>
      </c>
      <c r="C429" s="1331" t="s">
        <v>255</v>
      </c>
      <c r="D429" s="1395">
        <v>20</v>
      </c>
      <c r="E429" s="1396">
        <v>0.77</v>
      </c>
      <c r="F429" s="1397">
        <v>0.38</v>
      </c>
      <c r="G429" s="1397">
        <v>10.28</v>
      </c>
      <c r="H429" s="1398">
        <v>45.22</v>
      </c>
      <c r="I429" s="697">
        <v>17</v>
      </c>
      <c r="J429" s="1010" t="s">
        <v>8</v>
      </c>
      <c r="K429" s="4"/>
      <c r="L429" s="111"/>
      <c r="M429" s="1308"/>
      <c r="N429" s="142"/>
      <c r="O429" s="107"/>
      <c r="P429" s="1308"/>
      <c r="Q429" s="1303"/>
      <c r="R429" s="1303"/>
      <c r="S429" s="1303"/>
      <c r="T429" s="1303"/>
      <c r="U429" s="1304"/>
      <c r="V429" s="1303"/>
      <c r="W429" s="1303"/>
      <c r="X429" s="1303"/>
      <c r="Y429" s="1308"/>
      <c r="Z429" s="107"/>
      <c r="AA429" s="1303"/>
    </row>
    <row r="430" spans="2:27">
      <c r="B430" s="373" t="s">
        <v>76</v>
      </c>
      <c r="C430" s="501"/>
      <c r="D430" s="144">
        <f>SUM(D425:D429)</f>
        <v>350</v>
      </c>
      <c r="E430" s="380">
        <f>SUM(E425:E429)</f>
        <v>10.312199999999999</v>
      </c>
      <c r="F430" s="560">
        <f>SUM(F425:F429)</f>
        <v>15.218100000000002</v>
      </c>
      <c r="G430" s="560">
        <f>SUM(G425:G429)</f>
        <v>35.195700000000002</v>
      </c>
      <c r="H430" s="573">
        <f>SUM(H425:H429)</f>
        <v>317.46479999999997</v>
      </c>
      <c r="I430" s="1228"/>
      <c r="J430" s="769"/>
      <c r="K430" s="4"/>
      <c r="L430" s="1305"/>
      <c r="M430" s="1300"/>
      <c r="N430" s="1297"/>
      <c r="O430" s="107"/>
      <c r="P430" s="1064"/>
      <c r="Q430" s="1303"/>
      <c r="R430" s="1303"/>
      <c r="S430" s="1303"/>
      <c r="T430" s="726"/>
      <c r="U430" s="1304"/>
      <c r="V430" s="727"/>
      <c r="W430" s="1303"/>
      <c r="X430" s="1303"/>
      <c r="Y430" s="107"/>
      <c r="Z430" s="107"/>
      <c r="AA430" s="1303"/>
    </row>
    <row r="431" spans="2:27">
      <c r="B431" s="570"/>
      <c r="C431" s="571" t="s">
        <v>10</v>
      </c>
      <c r="D431" s="617">
        <v>0.1</v>
      </c>
      <c r="E431" s="837">
        <f>E632</f>
        <v>9</v>
      </c>
      <c r="F431" s="835">
        <f>F632</f>
        <v>9.1999999999999993</v>
      </c>
      <c r="G431" s="835">
        <f>G632</f>
        <v>38.299999999999997</v>
      </c>
      <c r="H431" s="957">
        <f>H632</f>
        <v>272</v>
      </c>
      <c r="I431" s="1229"/>
      <c r="J431" s="536"/>
      <c r="K431" s="4"/>
      <c r="L431" s="1303"/>
      <c r="M431" s="1300"/>
      <c r="N431" s="1303"/>
      <c r="O431" s="107"/>
      <c r="P431" s="107"/>
      <c r="Q431" s="1303"/>
      <c r="R431" s="1303"/>
      <c r="S431" s="1303"/>
      <c r="T431" s="111"/>
      <c r="U431" s="1308"/>
      <c r="V431" s="142"/>
      <c r="W431" s="1303"/>
      <c r="X431" s="1303"/>
      <c r="Y431" s="107"/>
      <c r="Z431" s="107"/>
      <c r="AA431" s="1303"/>
    </row>
    <row r="432" spans="2:27" ht="15" thickBot="1">
      <c r="B432" s="204"/>
      <c r="C432" s="568" t="s">
        <v>109</v>
      </c>
      <c r="D432" s="613"/>
      <c r="E432" s="709">
        <f>(E430*100/E680)-10</f>
        <v>1.4579999999999984</v>
      </c>
      <c r="F432" s="386">
        <f>(F430*100/F680)-10</f>
        <v>6.5414130434782614</v>
      </c>
      <c r="G432" s="386">
        <f>(G430*100/G680)-10</f>
        <v>-0.81052219321148833</v>
      </c>
      <c r="H432" s="862">
        <f>(H430*100/H680)-10</f>
        <v>1.6714999999999982</v>
      </c>
      <c r="I432" s="376"/>
      <c r="J432" s="382"/>
      <c r="K432" s="4"/>
      <c r="L432" s="111"/>
      <c r="M432" s="409"/>
      <c r="N432" s="1297"/>
      <c r="O432" s="107"/>
      <c r="P432" s="107"/>
      <c r="Q432" s="1303"/>
      <c r="R432" s="1303"/>
      <c r="S432" s="1303"/>
      <c r="T432" s="1305"/>
      <c r="U432" s="1300"/>
      <c r="V432" s="1297"/>
      <c r="W432" s="1303"/>
      <c r="X432" s="1303"/>
      <c r="Y432" s="107"/>
      <c r="Z432" s="107"/>
      <c r="AA432" s="1303"/>
    </row>
    <row r="433" spans="2:27" ht="15" thickBot="1">
      <c r="K433" s="4"/>
      <c r="L433" s="111"/>
      <c r="M433" s="409"/>
      <c r="N433" s="1297"/>
      <c r="O433" s="107"/>
      <c r="P433" s="107"/>
      <c r="Q433" s="1303"/>
      <c r="R433" s="1303"/>
      <c r="S433" s="1303"/>
      <c r="T433" s="1303"/>
      <c r="U433" s="1300"/>
      <c r="V433" s="1303"/>
      <c r="W433" s="1303"/>
      <c r="X433" s="1303"/>
      <c r="Y433" s="134"/>
      <c r="Z433" s="107"/>
      <c r="AA433" s="1303"/>
    </row>
    <row r="434" spans="2:27">
      <c r="B434" s="538"/>
      <c r="C434" s="40" t="s">
        <v>90</v>
      </c>
      <c r="D434" s="41"/>
      <c r="E434" s="129">
        <f>E409+E421</f>
        <v>66.469099999999997</v>
      </c>
      <c r="F434" s="209">
        <f>F409+F421</f>
        <v>65.323999999999998</v>
      </c>
      <c r="G434" s="209">
        <f>G409+G421</f>
        <v>227.49880000000002</v>
      </c>
      <c r="H434" s="539">
        <f>H409+H421</f>
        <v>1740.4027999999998</v>
      </c>
      <c r="I434" s="107"/>
      <c r="J434" s="107"/>
      <c r="K434" s="5"/>
      <c r="L434" s="1305"/>
      <c r="M434" s="1300"/>
      <c r="N434" s="1298"/>
      <c r="O434" s="107"/>
      <c r="P434" s="107"/>
      <c r="Q434" s="1303"/>
      <c r="R434" s="1303"/>
      <c r="S434" s="1303"/>
      <c r="T434" s="1305"/>
      <c r="U434" s="1095"/>
      <c r="V434" s="1297"/>
      <c r="W434" s="1303"/>
      <c r="X434" s="1303"/>
      <c r="Y434" s="296"/>
      <c r="Z434" s="107"/>
      <c r="AA434" s="1303"/>
    </row>
    <row r="435" spans="2:27">
      <c r="B435" s="341"/>
      <c r="C435" s="552" t="s">
        <v>10</v>
      </c>
      <c r="D435" s="622">
        <v>0.6</v>
      </c>
      <c r="E435" s="837">
        <f>E636</f>
        <v>54</v>
      </c>
      <c r="F435" s="835">
        <f>F636</f>
        <v>55.2</v>
      </c>
      <c r="G435" s="835">
        <f>G636</f>
        <v>229.8</v>
      </c>
      <c r="H435" s="836">
        <f>H636</f>
        <v>1632</v>
      </c>
      <c r="I435" s="494"/>
      <c r="J435" s="31"/>
      <c r="K435" s="4"/>
      <c r="L435" s="107"/>
      <c r="M435" s="107"/>
      <c r="N435" s="107"/>
      <c r="O435" s="107"/>
      <c r="P435" s="107"/>
      <c r="Q435" s="1303"/>
      <c r="R435" s="1303"/>
      <c r="S435" s="1303"/>
      <c r="T435" s="1305"/>
      <c r="U435" s="1300"/>
      <c r="V435" s="1298"/>
      <c r="W435" s="1303"/>
      <c r="X435" s="1303"/>
      <c r="Y435" s="1303"/>
      <c r="Z435" s="107"/>
      <c r="AA435" s="1303"/>
    </row>
    <row r="436" spans="2:27" ht="15" thickBot="1">
      <c r="B436" s="204"/>
      <c r="C436" s="568" t="s">
        <v>109</v>
      </c>
      <c r="D436" s="613"/>
      <c r="E436" s="709">
        <f>(E434*100/E680)-60</f>
        <v>13.85455555555555</v>
      </c>
      <c r="F436" s="386">
        <f>(F434*100/F680)-60</f>
        <v>11.004347826086956</v>
      </c>
      <c r="G436" s="386">
        <f>(G434*100/G680)-60</f>
        <v>-0.60083550913837769</v>
      </c>
      <c r="H436" s="710">
        <f>(H434*100/H680)-60</f>
        <v>3.9853970588235157</v>
      </c>
      <c r="I436" s="550"/>
      <c r="J436" s="5"/>
      <c r="K436" s="4"/>
      <c r="L436" s="107"/>
      <c r="M436" s="107"/>
      <c r="N436" s="107"/>
      <c r="O436" s="107"/>
      <c r="P436" s="107"/>
      <c r="Q436" s="1303"/>
      <c r="R436" s="1303"/>
      <c r="S436" s="1303"/>
      <c r="T436" s="1303"/>
      <c r="U436" s="1304"/>
      <c r="V436" s="1303"/>
      <c r="W436" s="1303"/>
      <c r="X436" s="1303"/>
      <c r="Y436" s="112"/>
      <c r="Z436" s="107"/>
      <c r="AA436" s="1303"/>
    </row>
    <row r="437" spans="2:27" ht="15" thickBot="1">
      <c r="E437" s="838"/>
      <c r="F437" s="838"/>
      <c r="G437" s="838"/>
      <c r="H437" s="838"/>
      <c r="I437" s="5"/>
      <c r="J437" s="5"/>
      <c r="K437" s="4"/>
      <c r="L437" s="107"/>
      <c r="M437" s="107"/>
      <c r="N437" s="107"/>
      <c r="O437" s="107"/>
      <c r="P437" s="107"/>
      <c r="Q437" s="1303"/>
      <c r="R437" s="1303"/>
      <c r="S437" s="1303"/>
      <c r="T437" s="1303"/>
      <c r="U437" s="1304"/>
      <c r="V437" s="1303"/>
      <c r="W437" s="1303"/>
      <c r="X437" s="1303"/>
      <c r="Y437" s="455"/>
      <c r="Z437" s="107"/>
      <c r="AA437" s="1303"/>
    </row>
    <row r="438" spans="2:27">
      <c r="B438" s="538"/>
      <c r="C438" s="40" t="s">
        <v>89</v>
      </c>
      <c r="D438" s="41"/>
      <c r="E438" s="129">
        <f>E421+E430</f>
        <v>51.039899999999996</v>
      </c>
      <c r="F438" s="209">
        <f>F421+F430</f>
        <v>52.019099999999995</v>
      </c>
      <c r="G438" s="209">
        <f>G421+G430</f>
        <v>161.9205</v>
      </c>
      <c r="H438" s="539">
        <f>H421+H430</f>
        <v>1291.7339999999999</v>
      </c>
      <c r="I438" s="5"/>
      <c r="J438" s="5"/>
      <c r="K438" s="4"/>
      <c r="L438" s="107"/>
      <c r="M438" s="107"/>
      <c r="N438" s="107"/>
      <c r="O438" s="107"/>
      <c r="P438" s="107"/>
      <c r="Q438" s="1303"/>
      <c r="R438" s="1303"/>
      <c r="S438" s="1303"/>
      <c r="T438" s="726"/>
      <c r="U438" s="1304"/>
      <c r="V438" s="192"/>
      <c r="W438" s="1303"/>
      <c r="X438" s="1303"/>
      <c r="Y438" s="112"/>
      <c r="Z438" s="107"/>
      <c r="AA438" s="1303"/>
    </row>
    <row r="439" spans="2:27">
      <c r="B439" s="341"/>
      <c r="C439" s="552" t="s">
        <v>10</v>
      </c>
      <c r="D439" s="617">
        <v>0.45</v>
      </c>
      <c r="E439" s="837">
        <f>E640</f>
        <v>40.5</v>
      </c>
      <c r="F439" s="835">
        <f>F640</f>
        <v>41.4</v>
      </c>
      <c r="G439" s="835">
        <f>G640</f>
        <v>172.35</v>
      </c>
      <c r="H439" s="836">
        <f>H640</f>
        <v>1224</v>
      </c>
      <c r="I439" s="5"/>
      <c r="J439" s="5"/>
      <c r="K439" s="4"/>
      <c r="L439" s="107"/>
      <c r="M439" s="107"/>
      <c r="N439" s="107"/>
      <c r="O439" s="107"/>
      <c r="P439" s="107"/>
      <c r="Q439" s="1303"/>
      <c r="R439" s="1303"/>
      <c r="S439" s="1303"/>
      <c r="T439" s="1303"/>
      <c r="U439" s="1303"/>
      <c r="V439" s="1303"/>
      <c r="W439" s="1303"/>
      <c r="X439" s="1303"/>
      <c r="Y439" s="107"/>
      <c r="Z439" s="107"/>
      <c r="AA439" s="1303"/>
    </row>
    <row r="440" spans="2:27" ht="15" thickBot="1">
      <c r="B440" s="204"/>
      <c r="C440" s="568" t="s">
        <v>109</v>
      </c>
      <c r="D440" s="613"/>
      <c r="E440" s="709">
        <f>(E438*100/E680)-45</f>
        <v>11.710999999999999</v>
      </c>
      <c r="F440" s="386">
        <f>(F438*100/F680)-45</f>
        <v>11.542499999999997</v>
      </c>
      <c r="G440" s="386">
        <f>(G438*100/G680)-45</f>
        <v>-2.7231070496083518</v>
      </c>
      <c r="H440" s="710">
        <f>(H438*100/H680)-45</f>
        <v>2.4902205882352888</v>
      </c>
      <c r="I440" s="494"/>
      <c r="J440" s="31"/>
      <c r="K440" s="6"/>
      <c r="L440" s="107"/>
      <c r="M440" s="107"/>
      <c r="N440" s="107"/>
      <c r="O440" s="107"/>
      <c r="P440" s="107"/>
      <c r="Q440" s="1303"/>
      <c r="R440" s="1303"/>
      <c r="S440" s="1303"/>
      <c r="T440" s="1303"/>
      <c r="U440" s="1303"/>
      <c r="V440" s="1303"/>
      <c r="W440" s="1303"/>
      <c r="X440" s="1303"/>
      <c r="Y440" s="505"/>
      <c r="Z440" s="107"/>
      <c r="AA440" s="1303"/>
    </row>
    <row r="441" spans="2:27" ht="15" thickBot="1">
      <c r="E441" s="838"/>
      <c r="F441" s="838"/>
      <c r="G441" s="838"/>
      <c r="H441" s="838"/>
      <c r="I441" s="550"/>
      <c r="J441" s="5"/>
      <c r="K441" s="6"/>
      <c r="L441" s="107"/>
      <c r="M441" s="107"/>
      <c r="N441" s="107"/>
      <c r="O441" s="107"/>
      <c r="P441" s="107"/>
      <c r="Q441" s="1303"/>
      <c r="R441" s="1303"/>
      <c r="S441" s="1303"/>
      <c r="T441" s="1303"/>
      <c r="U441" s="1303"/>
      <c r="V441" s="1303"/>
      <c r="W441" s="1303"/>
      <c r="X441" s="1303"/>
      <c r="Y441" s="241"/>
      <c r="Z441" s="107"/>
      <c r="AA441" s="1303"/>
    </row>
    <row r="442" spans="2:27">
      <c r="B442" s="538"/>
      <c r="C442" s="40" t="s">
        <v>77</v>
      </c>
      <c r="D442" s="41"/>
      <c r="E442" s="565">
        <f>E409+E421+E430</f>
        <v>76.781300000000002</v>
      </c>
      <c r="F442" s="566">
        <f>F409+F421+F430</f>
        <v>80.542100000000005</v>
      </c>
      <c r="G442" s="566">
        <f>G409+G421+G430</f>
        <v>262.69450000000001</v>
      </c>
      <c r="H442" s="578">
        <f>H409+H421+H430</f>
        <v>2057.8675999999996</v>
      </c>
      <c r="I442" s="5"/>
      <c r="J442" s="5"/>
      <c r="K442" s="6"/>
      <c r="L442" s="107"/>
      <c r="M442" s="107"/>
      <c r="N442" s="107"/>
      <c r="O442" s="107"/>
      <c r="P442" s="107"/>
      <c r="Q442" s="1303"/>
      <c r="R442" s="1303"/>
      <c r="S442" s="1303"/>
      <c r="T442" s="1303"/>
      <c r="U442" s="1303"/>
      <c r="V442" s="1303"/>
      <c r="W442" s="1303"/>
      <c r="X442" s="1303"/>
      <c r="Y442" s="241"/>
      <c r="Z442" s="107"/>
      <c r="AA442" s="1303"/>
    </row>
    <row r="443" spans="2:27">
      <c r="B443" s="570"/>
      <c r="C443" s="571" t="s">
        <v>10</v>
      </c>
      <c r="D443" s="617">
        <v>0.7</v>
      </c>
      <c r="E443" s="837">
        <f>E644</f>
        <v>63</v>
      </c>
      <c r="F443" s="835">
        <f>F644</f>
        <v>64.400000000000006</v>
      </c>
      <c r="G443" s="835">
        <f>G644</f>
        <v>268.10000000000002</v>
      </c>
      <c r="H443" s="836">
        <f>H644</f>
        <v>1904</v>
      </c>
      <c r="I443" s="5"/>
      <c r="J443" s="5"/>
      <c r="K443" s="6"/>
      <c r="L443" s="107"/>
      <c r="M443" s="107"/>
      <c r="N443" s="107"/>
      <c r="O443" s="107"/>
      <c r="P443" s="107"/>
      <c r="Q443" s="1303"/>
      <c r="R443" s="1303"/>
      <c r="S443" s="1303"/>
      <c r="T443" s="1303"/>
      <c r="U443" s="1303"/>
      <c r="V443" s="1303"/>
      <c r="W443" s="1303"/>
      <c r="X443" s="1303"/>
      <c r="Y443" s="509"/>
      <c r="Z443" s="107"/>
      <c r="AA443" s="1303"/>
    </row>
    <row r="444" spans="2:27" ht="15" thickBot="1">
      <c r="B444" s="204"/>
      <c r="C444" s="568" t="s">
        <v>109</v>
      </c>
      <c r="D444" s="613"/>
      <c r="E444" s="709">
        <f>(E442*100/E680)-70</f>
        <v>15.312555555555562</v>
      </c>
      <c r="F444" s="386">
        <f>(F442*100/F680)-70</f>
        <v>17.545760869565228</v>
      </c>
      <c r="G444" s="386">
        <f>(G442*100/G680)-70</f>
        <v>-1.4113577023498607</v>
      </c>
      <c r="H444" s="710">
        <f>(H442*100/H680)-70</f>
        <v>5.6568970588235175</v>
      </c>
      <c r="I444" s="494"/>
      <c r="J444" s="31"/>
      <c r="K444" s="6"/>
      <c r="L444" s="107"/>
      <c r="M444" s="107"/>
      <c r="N444" s="107"/>
      <c r="O444" s="107"/>
      <c r="P444" s="107"/>
      <c r="Q444" s="1303"/>
      <c r="R444" s="1303"/>
      <c r="S444" s="1303"/>
      <c r="T444" s="1303"/>
      <c r="U444" s="1303"/>
      <c r="V444" s="1303"/>
      <c r="W444" s="1303"/>
      <c r="X444" s="1303"/>
      <c r="Y444" s="467"/>
      <c r="Z444" s="107"/>
      <c r="AA444" s="1303"/>
    </row>
    <row r="445" spans="2:27">
      <c r="B445" s="1"/>
      <c r="I445" s="550"/>
      <c r="J445" s="5"/>
      <c r="K445" s="6"/>
      <c r="L445" s="107"/>
      <c r="M445" s="107"/>
      <c r="N445" s="107"/>
      <c r="O445" s="107"/>
      <c r="P445" s="107"/>
      <c r="Q445" s="1303"/>
      <c r="R445" s="1303"/>
      <c r="S445" s="1303"/>
      <c r="T445" s="1303"/>
      <c r="U445" s="1303"/>
      <c r="V445" s="1303"/>
      <c r="W445" s="1303"/>
      <c r="X445" s="1303"/>
      <c r="Y445" s="467"/>
      <c r="Z445" s="107"/>
      <c r="AA445" s="1303"/>
    </row>
    <row r="446" spans="2:27">
      <c r="B446" s="584"/>
      <c r="K446" s="6"/>
      <c r="L446" s="107"/>
      <c r="M446" s="107"/>
      <c r="N446" s="107"/>
      <c r="O446" s="107"/>
      <c r="P446" s="107"/>
      <c r="Q446" s="1303"/>
      <c r="R446" s="1303"/>
      <c r="S446" s="1303"/>
      <c r="T446" s="1303"/>
      <c r="U446" s="1303"/>
      <c r="V446" s="1303"/>
      <c r="W446" s="1303"/>
      <c r="X446" s="1303"/>
      <c r="Y446" s="467"/>
      <c r="Z446" s="107"/>
      <c r="AA446" s="1303"/>
    </row>
    <row r="447" spans="2:27">
      <c r="B447" s="1"/>
      <c r="D447" s="130"/>
      <c r="E447" s="267"/>
      <c r="F447" s="267"/>
      <c r="G447" s="267"/>
      <c r="H447" s="278"/>
      <c r="I447" s="267"/>
      <c r="J447" s="267"/>
      <c r="K447" s="6"/>
      <c r="L447" s="107"/>
      <c r="M447" s="107"/>
      <c r="N447" s="107"/>
      <c r="O447" s="107"/>
      <c r="P447" s="107"/>
      <c r="Q447" s="1303"/>
      <c r="R447" s="1303"/>
      <c r="S447" s="1303"/>
      <c r="T447" s="1303"/>
      <c r="U447" s="1303"/>
      <c r="V447" s="1303"/>
      <c r="W447" s="1303"/>
      <c r="X447" s="1303"/>
      <c r="Y447" s="467"/>
      <c r="Z447" s="107"/>
      <c r="AA447" s="1303"/>
    </row>
    <row r="448" spans="2:27">
      <c r="K448" s="6"/>
      <c r="L448" s="107"/>
      <c r="M448" s="107"/>
      <c r="N448" s="107"/>
      <c r="O448" s="107"/>
      <c r="P448" s="107"/>
      <c r="Q448" s="1303"/>
      <c r="R448" s="1303"/>
      <c r="S448" s="1303"/>
      <c r="T448" s="1303"/>
      <c r="U448" s="1303"/>
      <c r="V448" s="1303"/>
      <c r="W448" s="1303"/>
      <c r="X448" s="1303"/>
      <c r="Y448" s="467"/>
      <c r="Z448" s="107"/>
      <c r="AA448" s="1303"/>
    </row>
    <row r="449" spans="2:27">
      <c r="L449" s="508"/>
      <c r="M449" s="508"/>
      <c r="N449" s="508"/>
      <c r="O449" s="184"/>
      <c r="P449" s="107"/>
      <c r="Q449" s="1303"/>
      <c r="R449" s="1303"/>
      <c r="S449" s="1303"/>
      <c r="T449" s="1303"/>
      <c r="U449" s="1303"/>
      <c r="V449" s="1303"/>
      <c r="W449" s="1303"/>
      <c r="X449" s="1303"/>
      <c r="Y449" s="192"/>
      <c r="Z449" s="107"/>
      <c r="AA449" s="1303"/>
    </row>
    <row r="450" spans="2:27">
      <c r="D450" s="12" t="str">
        <f>D58</f>
        <v xml:space="preserve">Россия Краснодарский край </v>
      </c>
      <c r="K450" s="6"/>
      <c r="L450" s="134"/>
      <c r="M450" s="134"/>
      <c r="N450" s="134"/>
      <c r="O450" s="1440"/>
      <c r="P450" s="107"/>
      <c r="Q450" s="1303"/>
      <c r="R450" s="1303"/>
      <c r="S450" s="1303"/>
      <c r="T450" s="1303"/>
      <c r="U450" s="1303"/>
      <c r="V450" s="1303"/>
      <c r="W450" s="1303"/>
      <c r="X450" s="1303"/>
      <c r="Y450" s="1308"/>
      <c r="Z450" s="107"/>
      <c r="AA450" s="1303"/>
    </row>
    <row r="451" spans="2:27">
      <c r="B451" s="25" t="str">
        <f>B59</f>
        <v xml:space="preserve">     10 - ТИДНЕВНОЕ  МЕНЮ  ПРИГОТОВЛЯЕМЫХ  БЛЮД ШКОЛЬНЫХ    З А В Т Р А К О В - О Б Е Д О В - П О Л Д Н И К О В</v>
      </c>
      <c r="D451"/>
      <c r="E451"/>
      <c r="I451"/>
      <c r="J451"/>
      <c r="K451" s="6"/>
      <c r="L451" s="1303"/>
      <c r="M451" s="1308"/>
      <c r="N451" s="1303"/>
      <c r="O451" s="107"/>
      <c r="P451" s="107"/>
      <c r="Q451" s="1303"/>
      <c r="R451" s="1303"/>
      <c r="S451" s="1303"/>
      <c r="T451" s="1303"/>
      <c r="U451" s="1303"/>
      <c r="V451" s="1303"/>
      <c r="W451" s="1303"/>
      <c r="X451" s="1303"/>
      <c r="Y451" s="107"/>
      <c r="Z451" s="107"/>
      <c r="AA451" s="1303"/>
    </row>
    <row r="452" spans="2:27">
      <c r="C452" s="25" t="str">
        <f>C60</f>
        <v xml:space="preserve">                            ДЛЯ  УЧАЩИХСЯ  В ОБЩЕОБРАЗОВАТЕЛЬНОМ УЧРЕЖДЕНИЕ</v>
      </c>
      <c r="E452"/>
      <c r="F452"/>
      <c r="G452" s="25"/>
      <c r="H452" s="25"/>
      <c r="I452" s="26"/>
      <c r="J452" s="26"/>
      <c r="K452" s="6"/>
      <c r="L452" s="1455"/>
      <c r="M452" s="1303"/>
      <c r="N452" s="533"/>
      <c r="O452" s="446"/>
      <c r="P452" s="603"/>
      <c r="Q452" s="1303"/>
      <c r="R452" s="1303"/>
      <c r="S452" s="1303"/>
      <c r="T452" s="1303"/>
      <c r="U452" s="1303"/>
      <c r="V452" s="1303"/>
      <c r="W452" s="1303"/>
      <c r="X452" s="1303"/>
      <c r="Y452" s="467"/>
      <c r="Z452" s="107"/>
      <c r="AA452" s="1303"/>
    </row>
    <row r="453" spans="2:27" ht="15.6">
      <c r="B453" s="541" t="str">
        <f>B61</f>
        <v xml:space="preserve">   Возрастная категория:   с   12  лет  и старше                 Сезон:    ЗИМА  -  ВЕСНА  2025 -____г.г.</v>
      </c>
      <c r="C453" s="26"/>
      <c r="D453"/>
      <c r="E453" s="28"/>
      <c r="F453"/>
      <c r="G453" s="2"/>
      <c r="H453" s="26"/>
      <c r="I453" s="26"/>
      <c r="J453" s="33"/>
      <c r="K453" s="6"/>
      <c r="L453" s="134"/>
      <c r="M453" s="315"/>
      <c r="N453" s="315"/>
      <c r="O453" s="315"/>
      <c r="P453" s="315"/>
      <c r="Q453" s="1303"/>
      <c r="R453" s="1303"/>
      <c r="S453" s="1303"/>
      <c r="T453" s="582"/>
      <c r="U453" s="1304"/>
      <c r="V453" s="162"/>
      <c r="W453" s="1303"/>
      <c r="X453" s="1303"/>
      <c r="Y453" s="467"/>
      <c r="Z453" s="107"/>
      <c r="AA453" s="1303"/>
    </row>
    <row r="454" spans="2:27" ht="18.600000000000001" thickBot="1">
      <c r="C454" s="1"/>
      <c r="D454" s="620" t="s">
        <v>97</v>
      </c>
      <c r="E454" s="1071"/>
      <c r="F454" s="1071"/>
      <c r="G454" s="1071"/>
      <c r="H454" s="1071"/>
      <c r="I454" s="1070"/>
      <c r="K454" s="6"/>
      <c r="L454" s="227"/>
      <c r="M454" s="134"/>
      <c r="N454" s="134"/>
      <c r="O454" s="134"/>
      <c r="P454" s="158"/>
      <c r="Q454" s="1303"/>
      <c r="R454" s="1303"/>
      <c r="S454" s="1303"/>
      <c r="T454" s="1303"/>
      <c r="U454" s="1308"/>
      <c r="V454" s="1303"/>
      <c r="W454" s="1303"/>
      <c r="X454" s="1303"/>
      <c r="Y454" s="467"/>
      <c r="Z454" s="107"/>
      <c r="AA454" s="1303"/>
    </row>
    <row r="455" spans="2:27" ht="15" thickBot="1">
      <c r="B455" s="343" t="s">
        <v>39</v>
      </c>
      <c r="C455" s="76"/>
      <c r="D455" s="344" t="s">
        <v>40</v>
      </c>
      <c r="E455" s="298" t="s">
        <v>41</v>
      </c>
      <c r="F455" s="298"/>
      <c r="G455" s="298"/>
      <c r="H455" s="345" t="s">
        <v>42</v>
      </c>
      <c r="I455" s="346" t="s">
        <v>43</v>
      </c>
      <c r="J455" s="347" t="s">
        <v>44</v>
      </c>
      <c r="K455" s="6"/>
      <c r="L455" s="237"/>
      <c r="M455" s="1308"/>
      <c r="N455" s="1308"/>
      <c r="O455" s="1308"/>
      <c r="P455" s="1308"/>
      <c r="Q455" s="1303"/>
      <c r="R455" s="1303"/>
      <c r="S455" s="1303"/>
      <c r="T455" s="1303"/>
      <c r="U455" s="533"/>
      <c r="V455" s="446"/>
      <c r="W455" s="603"/>
      <c r="X455" s="504"/>
      <c r="Y455" s="467"/>
      <c r="Z455" s="107"/>
      <c r="AA455" s="1303"/>
    </row>
    <row r="456" spans="2:27">
      <c r="B456" s="348" t="s">
        <v>45</v>
      </c>
      <c r="C456" s="349" t="s">
        <v>46</v>
      </c>
      <c r="D456" s="350" t="s">
        <v>47</v>
      </c>
      <c r="E456" s="351" t="s">
        <v>48</v>
      </c>
      <c r="F456" s="351" t="s">
        <v>19</v>
      </c>
      <c r="G456" s="351" t="s">
        <v>20</v>
      </c>
      <c r="H456" s="352" t="s">
        <v>49</v>
      </c>
      <c r="I456" s="353" t="s">
        <v>50</v>
      </c>
      <c r="J456" s="354" t="s">
        <v>96</v>
      </c>
      <c r="K456" s="6"/>
      <c r="L456" s="1308"/>
      <c r="M456" s="1063"/>
      <c r="N456" s="1063"/>
      <c r="O456" s="1063"/>
      <c r="P456" s="1063"/>
      <c r="Q456" s="1303"/>
      <c r="R456" s="1303"/>
      <c r="S456" s="134"/>
      <c r="T456" s="315"/>
      <c r="U456" s="315"/>
      <c r="V456" s="315"/>
      <c r="W456" s="315"/>
      <c r="X456" s="507"/>
      <c r="Y456" s="467"/>
      <c r="Z456" s="107"/>
      <c r="AA456" s="1303"/>
    </row>
    <row r="457" spans="2:27" ht="15" thickBot="1">
      <c r="B457" s="355"/>
      <c r="C457" s="383"/>
      <c r="D457" s="356"/>
      <c r="E457" s="357" t="s">
        <v>5</v>
      </c>
      <c r="F457" s="357" t="s">
        <v>6</v>
      </c>
      <c r="G457" s="357" t="s">
        <v>7</v>
      </c>
      <c r="H457" s="358" t="s">
        <v>51</v>
      </c>
      <c r="I457" s="359" t="s">
        <v>52</v>
      </c>
      <c r="J457" s="360" t="s">
        <v>95</v>
      </c>
      <c r="K457" s="6"/>
      <c r="L457" s="107"/>
      <c r="M457" s="107"/>
      <c r="N457" s="107"/>
      <c r="O457" s="107"/>
      <c r="P457" s="107"/>
      <c r="Q457" s="1303"/>
      <c r="R457" s="1303"/>
      <c r="S457" s="1303"/>
      <c r="T457" s="134"/>
      <c r="U457" s="134"/>
      <c r="V457" s="134"/>
      <c r="W457" s="158"/>
      <c r="X457" s="241"/>
      <c r="Y457" s="482"/>
      <c r="Z457" s="107"/>
      <c r="AA457" s="1303"/>
    </row>
    <row r="458" spans="2:27" ht="15.6">
      <c r="B458" s="76"/>
      <c r="C458" s="555" t="s">
        <v>33</v>
      </c>
      <c r="D458" s="859"/>
      <c r="E458" s="389"/>
      <c r="F458" s="390"/>
      <c r="G458" s="390"/>
      <c r="H458" s="495"/>
      <c r="I458" s="387"/>
      <c r="J458" s="366"/>
      <c r="K458" s="6"/>
      <c r="L458" s="582"/>
      <c r="M458" s="1304"/>
      <c r="N458" s="162"/>
      <c r="O458" s="107"/>
      <c r="P458" s="107"/>
      <c r="Q458" s="1303"/>
      <c r="R458" s="1303"/>
      <c r="S458" s="1303"/>
      <c r="T458" s="1308"/>
      <c r="U458" s="1308"/>
      <c r="V458" s="1308"/>
      <c r="W458" s="1308"/>
      <c r="X458" s="468"/>
      <c r="Y458" s="192"/>
      <c r="Z458" s="107"/>
      <c r="AA458" s="1303"/>
    </row>
    <row r="459" spans="2:27">
      <c r="B459" s="367" t="s">
        <v>53</v>
      </c>
      <c r="C459" s="372" t="s">
        <v>196</v>
      </c>
      <c r="D459" s="289">
        <v>210</v>
      </c>
      <c r="E459" s="632">
        <v>5.0999999999999996</v>
      </c>
      <c r="F459" s="632">
        <v>10.72</v>
      </c>
      <c r="G459" s="632">
        <v>33.42</v>
      </c>
      <c r="H459" s="559">
        <v>250.56</v>
      </c>
      <c r="I459" s="198">
        <v>33</v>
      </c>
      <c r="J459" s="1022" t="s">
        <v>222</v>
      </c>
      <c r="K459" s="6"/>
      <c r="L459" s="1303"/>
      <c r="M459" s="1308"/>
      <c r="N459" s="1303"/>
      <c r="O459" s="107"/>
      <c r="P459" s="107"/>
      <c r="Q459" s="1303"/>
      <c r="R459" s="1303"/>
      <c r="S459" s="1303"/>
      <c r="T459" s="1056"/>
      <c r="U459" s="1056"/>
      <c r="V459" s="1056"/>
      <c r="W459" s="1056"/>
      <c r="X459" s="468"/>
      <c r="Y459" s="1308"/>
      <c r="Z459" s="107"/>
      <c r="AA459" s="1303"/>
    </row>
    <row r="460" spans="2:27">
      <c r="B460" s="368" t="s">
        <v>92</v>
      </c>
      <c r="C460" s="962" t="s">
        <v>155</v>
      </c>
      <c r="D460" s="220">
        <v>200</v>
      </c>
      <c r="E460" s="698">
        <v>0.4</v>
      </c>
      <c r="F460" s="699">
        <v>0</v>
      </c>
      <c r="G460" s="699">
        <v>6.6</v>
      </c>
      <c r="H460" s="586">
        <v>28.2</v>
      </c>
      <c r="I460" s="379">
        <v>86</v>
      </c>
      <c r="J460" s="1007" t="s">
        <v>219</v>
      </c>
      <c r="L460" s="1305"/>
      <c r="M460" s="1300"/>
      <c r="N460" s="1298"/>
      <c r="O460" s="107"/>
      <c r="P460" s="107"/>
      <c r="Q460" s="1303"/>
      <c r="R460" s="1303"/>
      <c r="S460" s="1303"/>
      <c r="T460" s="1305"/>
      <c r="U460" s="1300"/>
      <c r="V460" s="1298"/>
      <c r="W460" s="158"/>
      <c r="X460" s="519"/>
      <c r="Y460" s="107"/>
      <c r="Z460" s="107"/>
      <c r="AA460" s="1303"/>
    </row>
    <row r="461" spans="2:27" ht="15.6">
      <c r="B461" s="369" t="s">
        <v>11</v>
      </c>
      <c r="C461" s="212" t="s">
        <v>291</v>
      </c>
      <c r="D461" s="149">
        <v>37.5</v>
      </c>
      <c r="E461" s="632">
        <v>1.27</v>
      </c>
      <c r="F461" s="632">
        <v>10.147500000000001</v>
      </c>
      <c r="G461" s="632">
        <v>21.061900000000001</v>
      </c>
      <c r="H461" s="559">
        <v>180.655</v>
      </c>
      <c r="I461" s="870">
        <v>16</v>
      </c>
      <c r="J461" s="1023" t="s">
        <v>8</v>
      </c>
      <c r="K461" s="6"/>
      <c r="L461" s="1303"/>
      <c r="M461" s="99"/>
      <c r="N461" s="1303"/>
      <c r="O461" s="107"/>
      <c r="P461" s="107"/>
      <c r="Q461" s="1303"/>
      <c r="R461" s="1303"/>
      <c r="S461" s="1303"/>
      <c r="T461" s="985"/>
      <c r="U461" s="1300"/>
      <c r="V461" s="1298"/>
      <c r="W461" s="158"/>
      <c r="X461" s="468"/>
      <c r="Y461" s="107"/>
      <c r="Z461" s="107"/>
      <c r="AA461" s="1303"/>
    </row>
    <row r="462" spans="2:27">
      <c r="B462" s="371" t="s">
        <v>63</v>
      </c>
      <c r="C462" s="1045" t="s">
        <v>9</v>
      </c>
      <c r="D462" s="1088">
        <v>50</v>
      </c>
      <c r="E462" s="659">
        <v>1.0029999999999999</v>
      </c>
      <c r="F462" s="285">
        <v>0.65</v>
      </c>
      <c r="G462" s="285">
        <v>27.1</v>
      </c>
      <c r="H462" s="708">
        <v>118.262</v>
      </c>
      <c r="I462" s="870">
        <v>18</v>
      </c>
      <c r="J462" s="1015" t="s">
        <v>8</v>
      </c>
      <c r="K462" s="6"/>
      <c r="L462" s="110"/>
      <c r="M462" s="1300"/>
      <c r="N462" s="1298"/>
      <c r="O462" s="107"/>
      <c r="P462" s="296"/>
      <c r="Q462" s="1303"/>
      <c r="R462" s="1303"/>
      <c r="S462" s="1303"/>
      <c r="T462" s="1303"/>
      <c r="U462" s="1304"/>
      <c r="V462" s="1303"/>
      <c r="W462" s="158"/>
      <c r="X462" s="468"/>
      <c r="Y462" s="107"/>
      <c r="Z462" s="107"/>
      <c r="AA462" s="1303"/>
    </row>
    <row r="463" spans="2:27">
      <c r="B463" s="371"/>
      <c r="C463" s="165" t="s">
        <v>103</v>
      </c>
      <c r="D463" s="1311">
        <v>30</v>
      </c>
      <c r="E463" s="756">
        <v>1.4</v>
      </c>
      <c r="F463" s="699">
        <v>0.495</v>
      </c>
      <c r="G463" s="699">
        <v>13.031000000000001</v>
      </c>
      <c r="H463" s="1103">
        <v>62.174999999999997</v>
      </c>
      <c r="I463" s="870">
        <v>19</v>
      </c>
      <c r="J463" s="1023" t="s">
        <v>8</v>
      </c>
      <c r="K463" s="6"/>
      <c r="L463" s="102"/>
      <c r="M463" s="1300"/>
      <c r="N463" s="1298"/>
      <c r="O463" s="107"/>
      <c r="P463" s="107"/>
      <c r="Q463" s="1303"/>
      <c r="R463" s="1303"/>
      <c r="S463" s="1303"/>
      <c r="T463" s="1303"/>
      <c r="U463" s="1304"/>
      <c r="V463" s="1303"/>
      <c r="W463" s="158"/>
      <c r="X463" s="468"/>
      <c r="Y463" s="1303"/>
      <c r="Z463" s="107"/>
      <c r="AA463" s="1303"/>
    </row>
    <row r="464" spans="2:27" ht="15" thickBot="1">
      <c r="B464" s="554"/>
      <c r="C464" s="650" t="s">
        <v>248</v>
      </c>
      <c r="D464" s="1371">
        <v>100</v>
      </c>
      <c r="E464" s="873">
        <v>0.4</v>
      </c>
      <c r="F464" s="849">
        <v>0.4</v>
      </c>
      <c r="G464" s="849">
        <v>9.8000000000000007</v>
      </c>
      <c r="H464" s="1354">
        <v>47</v>
      </c>
      <c r="I464" s="871">
        <v>105</v>
      </c>
      <c r="J464" s="1213" t="s">
        <v>259</v>
      </c>
      <c r="K464" s="31"/>
      <c r="L464" s="1303"/>
      <c r="M464" s="99"/>
      <c r="N464" s="1303"/>
      <c r="O464" s="107"/>
      <c r="P464" s="107"/>
      <c r="Q464" s="1303"/>
      <c r="R464" s="1303"/>
      <c r="S464" s="1303"/>
      <c r="T464" s="726"/>
      <c r="U464" s="1304"/>
      <c r="V464" s="1057"/>
      <c r="W464" s="158"/>
      <c r="X464" s="481"/>
      <c r="Y464" s="112"/>
      <c r="Z464" s="107"/>
      <c r="AA464" s="1303"/>
    </row>
    <row r="465" spans="2:27">
      <c r="B465" s="373" t="s">
        <v>66</v>
      </c>
      <c r="D465" s="144">
        <f>SUM(D459:D464)</f>
        <v>627.5</v>
      </c>
      <c r="E465" s="374">
        <f>SUM(E459:E464)</f>
        <v>9.5730000000000004</v>
      </c>
      <c r="F465" s="941">
        <f>SUM(F459:F464)</f>
        <v>22.412499999999998</v>
      </c>
      <c r="G465" s="942">
        <f>SUM(G459:G464)</f>
        <v>111.01290000000002</v>
      </c>
      <c r="H465" s="492">
        <f>SUM(H459:H464)</f>
        <v>686.85199999999986</v>
      </c>
      <c r="I465" s="1228"/>
      <c r="J465" s="769"/>
      <c r="L465" s="985"/>
      <c r="M465" s="112"/>
      <c r="N465" s="1298"/>
      <c r="O465" s="315"/>
      <c r="P465" s="107"/>
      <c r="Q465" s="1303"/>
      <c r="R465" s="1303"/>
      <c r="S465" s="1303"/>
      <c r="T465" s="111"/>
      <c r="U465" s="1308"/>
      <c r="V465" s="1303"/>
      <c r="W465" s="1303"/>
      <c r="X465" s="1303"/>
      <c r="Y465" s="455"/>
      <c r="Z465" s="107"/>
      <c r="AA465" s="1303"/>
    </row>
    <row r="466" spans="2:27" ht="15" customHeight="1">
      <c r="B466" s="570"/>
      <c r="C466" s="571" t="s">
        <v>10</v>
      </c>
      <c r="D466" s="617">
        <v>0.25</v>
      </c>
      <c r="E466" s="595">
        <f>E624</f>
        <v>22.5</v>
      </c>
      <c r="F466" s="594">
        <f>F624</f>
        <v>23</v>
      </c>
      <c r="G466" s="594">
        <f>G624</f>
        <v>95.75</v>
      </c>
      <c r="H466" s="715">
        <f>H624</f>
        <v>680</v>
      </c>
      <c r="I466" s="1229"/>
      <c r="J466" s="536"/>
      <c r="K466" s="6"/>
      <c r="L466" s="985"/>
      <c r="M466" s="1300"/>
      <c r="N466" s="1298"/>
      <c r="O466" s="102"/>
      <c r="P466" s="107"/>
      <c r="Q466" s="1303"/>
      <c r="R466" s="1303"/>
      <c r="S466" s="1303"/>
      <c r="T466" s="111"/>
      <c r="U466" s="99"/>
      <c r="V466" s="1297"/>
      <c r="W466" s="1303"/>
      <c r="X466" s="1303"/>
      <c r="Y466" s="112"/>
      <c r="Z466" s="107"/>
      <c r="AA466" s="1303"/>
    </row>
    <row r="467" spans="2:27" ht="15" thickBot="1">
      <c r="B467" s="341"/>
      <c r="C467" s="568" t="s">
        <v>109</v>
      </c>
      <c r="D467" s="613"/>
      <c r="E467" s="709">
        <f>(E465*100/E680)-25</f>
        <v>-14.363333333333333</v>
      </c>
      <c r="F467" s="849">
        <f>(F465*100/F680)-25</f>
        <v>-0.63858695652173836</v>
      </c>
      <c r="G467" s="849">
        <f>(G465*100/G680)-25</f>
        <v>3.9850913838120121</v>
      </c>
      <c r="H467" s="710">
        <f>(H465*100/H680)-25</f>
        <v>0.25191176470587706</v>
      </c>
      <c r="I467" s="376"/>
      <c r="J467" s="382"/>
      <c r="K467" s="6"/>
      <c r="L467" s="110"/>
      <c r="M467" s="1300"/>
      <c r="N467" s="1298"/>
      <c r="O467" s="1308"/>
      <c r="P467" s="1308"/>
      <c r="Q467" s="1303"/>
      <c r="R467" s="1303"/>
      <c r="S467" s="1303"/>
      <c r="T467" s="1305"/>
      <c r="U467" s="1300"/>
      <c r="V467" s="1298"/>
      <c r="W467" s="1303"/>
      <c r="X467" s="1303"/>
      <c r="Y467" s="455"/>
      <c r="Z467" s="107"/>
      <c r="AA467" s="1303"/>
    </row>
    <row r="468" spans="2:27">
      <c r="B468" s="76"/>
      <c r="C468" s="148" t="s">
        <v>27</v>
      </c>
      <c r="D468" s="663"/>
      <c r="E468" s="37"/>
      <c r="F468" s="947"/>
      <c r="G468" s="947"/>
      <c r="H468" s="979"/>
      <c r="I468" s="378"/>
      <c r="J468" s="378"/>
      <c r="K468" s="6"/>
      <c r="L468" s="726"/>
      <c r="M468" s="1304"/>
      <c r="N468" s="1057"/>
      <c r="O468" s="1063"/>
      <c r="P468" s="1063"/>
      <c r="Q468" s="1303"/>
      <c r="R468" s="1303"/>
      <c r="S468" s="1303"/>
      <c r="T468" s="1303"/>
      <c r="U468" s="1300"/>
      <c r="V468" s="481"/>
      <c r="W468" s="1303"/>
      <c r="X468" s="1303"/>
      <c r="Y468" s="505"/>
      <c r="Z468" s="107"/>
      <c r="AA468" s="1303"/>
    </row>
    <row r="469" spans="2:27">
      <c r="B469" s="368" t="s">
        <v>92</v>
      </c>
      <c r="C469" s="1075" t="s">
        <v>251</v>
      </c>
      <c r="D469" s="1363">
        <v>100</v>
      </c>
      <c r="E469" s="931">
        <v>1.5</v>
      </c>
      <c r="F469" s="932">
        <v>3.6</v>
      </c>
      <c r="G469" s="933">
        <v>8.5</v>
      </c>
      <c r="H469" s="1103">
        <v>72</v>
      </c>
      <c r="I469" s="714">
        <v>10</v>
      </c>
      <c r="J469" s="1366" t="s">
        <v>119</v>
      </c>
      <c r="K469" s="6"/>
      <c r="L469" s="111"/>
      <c r="M469" s="1308"/>
      <c r="N469" s="1303"/>
      <c r="O469" s="157"/>
      <c r="P469" s="107"/>
      <c r="Q469" s="1303"/>
      <c r="R469" s="1303"/>
      <c r="S469" s="1303"/>
      <c r="T469" s="1305"/>
      <c r="U469" s="1300"/>
      <c r="V469" s="1298"/>
      <c r="W469" s="158"/>
      <c r="X469" s="468"/>
      <c r="Y469" s="241"/>
      <c r="Z469" s="107"/>
      <c r="AA469" s="1303"/>
    </row>
    <row r="470" spans="2:27">
      <c r="B470" s="73"/>
      <c r="C470" s="1322" t="s">
        <v>314</v>
      </c>
      <c r="D470" s="220">
        <v>250</v>
      </c>
      <c r="E470" s="632">
        <v>7.0949999999999998</v>
      </c>
      <c r="F470" s="632">
        <v>5.1645000000000003</v>
      </c>
      <c r="G470" s="632">
        <v>13.0139</v>
      </c>
      <c r="H470" s="559">
        <v>126.916</v>
      </c>
      <c r="I470" s="385">
        <v>30</v>
      </c>
      <c r="J470" s="1022" t="s">
        <v>277</v>
      </c>
      <c r="K470" s="6"/>
      <c r="L470" s="1299"/>
      <c r="M470" s="1300"/>
      <c r="N470" s="1297"/>
      <c r="O470" s="102"/>
      <c r="P470" s="107"/>
      <c r="Q470" s="1303"/>
      <c r="R470" s="1303"/>
      <c r="S470" s="1303"/>
      <c r="T470" s="154"/>
      <c r="U470" s="657"/>
      <c r="V470" s="1298"/>
      <c r="W470" s="158"/>
      <c r="X470" s="468"/>
      <c r="Y470" s="241"/>
      <c r="Z470" s="107"/>
      <c r="AA470" s="1303"/>
    </row>
    <row r="471" spans="2:27" ht="13.5" customHeight="1">
      <c r="B471" s="369" t="s">
        <v>11</v>
      </c>
      <c r="C471" s="1319" t="s">
        <v>270</v>
      </c>
      <c r="D471" s="218">
        <v>200</v>
      </c>
      <c r="E471" s="857">
        <v>12.15</v>
      </c>
      <c r="F471" s="702">
        <v>23.175999999999998</v>
      </c>
      <c r="G471" s="857">
        <v>30.015000000000001</v>
      </c>
      <c r="H471" s="703">
        <v>381.24400000000003</v>
      </c>
      <c r="I471" s="384">
        <v>61</v>
      </c>
      <c r="J471" s="1022" t="s">
        <v>292</v>
      </c>
      <c r="K471" s="6"/>
      <c r="L471" s="1305"/>
      <c r="M471" s="1300"/>
      <c r="N471" s="1298"/>
      <c r="O471" s="446"/>
      <c r="P471" s="107"/>
      <c r="Q471" s="1303"/>
      <c r="R471" s="1303"/>
      <c r="S471" s="1303"/>
      <c r="T471" s="1303"/>
      <c r="U471" s="97"/>
      <c r="V471" s="1303"/>
      <c r="W471" s="1303"/>
      <c r="X471" s="1303"/>
      <c r="Y471" s="509"/>
      <c r="Z471" s="107"/>
      <c r="AA471" s="1303"/>
    </row>
    <row r="472" spans="2:27">
      <c r="B472" s="371" t="s">
        <v>63</v>
      </c>
      <c r="C472" s="207" t="s">
        <v>94</v>
      </c>
      <c r="D472" s="218">
        <v>200</v>
      </c>
      <c r="E472" s="652">
        <v>1</v>
      </c>
      <c r="F472" s="290">
        <v>0</v>
      </c>
      <c r="G472" s="290">
        <v>25.4</v>
      </c>
      <c r="H472" s="708">
        <v>105.6</v>
      </c>
      <c r="I472" s="406">
        <v>104</v>
      </c>
      <c r="J472" s="1014" t="s">
        <v>117</v>
      </c>
      <c r="K472" s="6"/>
      <c r="L472" s="1305"/>
      <c r="M472" s="1300"/>
      <c r="N472" s="1298"/>
      <c r="O472" s="315"/>
      <c r="P472" s="107"/>
      <c r="Q472" s="1303"/>
      <c r="R472" s="1303"/>
      <c r="S472" s="1303"/>
      <c r="T472" s="1305"/>
      <c r="U472" s="1300"/>
      <c r="V472" s="1298"/>
      <c r="W472" s="1303"/>
      <c r="X472" s="1303"/>
      <c r="Y472" s="467"/>
      <c r="Z472" s="107"/>
      <c r="AA472" s="1303"/>
    </row>
    <row r="473" spans="2:27" ht="12.75" customHeight="1">
      <c r="B473" s="73"/>
      <c r="C473" s="725" t="s">
        <v>9</v>
      </c>
      <c r="D473" s="1315">
        <v>70</v>
      </c>
      <c r="E473" s="652">
        <v>1.4041999999999999</v>
      </c>
      <c r="F473" s="285">
        <v>0.91</v>
      </c>
      <c r="G473" s="285">
        <v>36.094000000000001</v>
      </c>
      <c r="H473" s="708">
        <v>158.18299999999999</v>
      </c>
      <c r="I473" s="870">
        <v>18</v>
      </c>
      <c r="J473" s="1023" t="s">
        <v>8</v>
      </c>
      <c r="K473" s="6"/>
      <c r="L473" s="1305"/>
      <c r="M473" s="1300"/>
      <c r="N473" s="1298"/>
      <c r="O473" s="102"/>
      <c r="P473" s="107"/>
      <c r="Q473" s="1303"/>
      <c r="R473" s="1303"/>
      <c r="S473" s="1303"/>
      <c r="T473" s="985"/>
      <c r="U473" s="112"/>
      <c r="V473" s="1298"/>
      <c r="W473" s="499"/>
      <c r="X473" s="590"/>
      <c r="Y473" s="1304"/>
      <c r="Z473" s="107"/>
      <c r="AA473" s="1303"/>
    </row>
    <row r="474" spans="2:27" ht="15" thickBot="1">
      <c r="B474" s="554"/>
      <c r="C474" s="205" t="s">
        <v>103</v>
      </c>
      <c r="D474" s="1310">
        <v>50</v>
      </c>
      <c r="E474" s="652">
        <v>2.3330000000000002</v>
      </c>
      <c r="F474" s="292">
        <v>0.82499999999999996</v>
      </c>
      <c r="G474" s="290">
        <v>21.718</v>
      </c>
      <c r="H474" s="708">
        <v>103.625</v>
      </c>
      <c r="I474" s="870">
        <v>19</v>
      </c>
      <c r="J474" s="1015" t="s">
        <v>8</v>
      </c>
      <c r="K474" s="31"/>
      <c r="L474" s="985"/>
      <c r="M474" s="112"/>
      <c r="N474" s="1298"/>
      <c r="O474" s="1308"/>
      <c r="P474" s="107"/>
      <c r="Q474" s="1303"/>
      <c r="R474" s="1303"/>
      <c r="S474" s="1303"/>
      <c r="T474" s="985"/>
      <c r="U474" s="112"/>
      <c r="V474" s="1298"/>
      <c r="W474" s="499"/>
      <c r="X474" s="590"/>
      <c r="Y474" s="467"/>
      <c r="Z474" s="107"/>
      <c r="AA474" s="1303"/>
    </row>
    <row r="475" spans="2:27">
      <c r="B475" s="373" t="s">
        <v>56</v>
      </c>
      <c r="C475" s="40"/>
      <c r="D475" s="711">
        <f>SUM(D469:D474)</f>
        <v>870</v>
      </c>
      <c r="E475" s="380">
        <f>SUM(E469:E474)</f>
        <v>25.482199999999999</v>
      </c>
      <c r="F475" s="375">
        <f>SUM(F469:F474)</f>
        <v>33.6755</v>
      </c>
      <c r="G475" s="381">
        <f>SUM(G469:G474)</f>
        <v>134.74089999999998</v>
      </c>
      <c r="H475" s="492">
        <f>SUM(H469:H474)</f>
        <v>947.5680000000001</v>
      </c>
      <c r="I475" s="1228"/>
      <c r="J475" s="769"/>
      <c r="L475" s="985"/>
      <c r="M475" s="112"/>
      <c r="N475" s="1298"/>
      <c r="O475" s="1056"/>
      <c r="P475" s="107"/>
      <c r="Q475" s="1303"/>
      <c r="R475" s="1303"/>
      <c r="S475" s="1303"/>
      <c r="T475" s="509"/>
      <c r="U475" s="1300"/>
      <c r="V475" s="1298"/>
      <c r="W475" s="499"/>
      <c r="X475" s="468"/>
      <c r="Y475" s="520"/>
      <c r="Z475" s="107"/>
      <c r="AA475" s="1303"/>
    </row>
    <row r="476" spans="2:27">
      <c r="B476" s="570"/>
      <c r="C476" s="571" t="s">
        <v>10</v>
      </c>
      <c r="D476" s="617">
        <v>0.35</v>
      </c>
      <c r="E476" s="595">
        <f>E628</f>
        <v>31.5</v>
      </c>
      <c r="F476" s="594">
        <f>F628</f>
        <v>32.200000000000003</v>
      </c>
      <c r="G476" s="594">
        <f>G628</f>
        <v>134.05000000000001</v>
      </c>
      <c r="H476" s="715">
        <f>H628</f>
        <v>952</v>
      </c>
      <c r="I476" s="1229"/>
      <c r="J476" s="536"/>
      <c r="K476" s="6"/>
      <c r="L476" s="1303"/>
      <c r="M476" s="1303"/>
      <c r="N476" s="1303"/>
      <c r="O476" s="107"/>
      <c r="P476" s="107"/>
      <c r="Q476" s="1303"/>
      <c r="R476" s="1303"/>
      <c r="S476" s="1303"/>
      <c r="T476" s="1303"/>
      <c r="U476" s="1303"/>
      <c r="V476" s="1303"/>
      <c r="W476" s="499"/>
      <c r="X476" s="142"/>
      <c r="Y476" s="467"/>
      <c r="Z476" s="107"/>
      <c r="AA476" s="1303"/>
    </row>
    <row r="477" spans="2:27" ht="15" thickBot="1">
      <c r="B477" s="204"/>
      <c r="C477" s="568" t="s">
        <v>109</v>
      </c>
      <c r="D477" s="613"/>
      <c r="E477" s="709">
        <f>(E475*100/E680)-35</f>
        <v>-6.6864444444444473</v>
      </c>
      <c r="F477" s="386">
        <f>(F475*100/F680)-35</f>
        <v>1.6038043478260917</v>
      </c>
      <c r="G477" s="386">
        <f>(G475*100/G680)-35</f>
        <v>0.18039164490861026</v>
      </c>
      <c r="H477" s="710">
        <f>(H475*100/H680)-35</f>
        <v>-0.16294117647058926</v>
      </c>
      <c r="I477" s="376"/>
      <c r="J477" s="382"/>
      <c r="K477" s="6"/>
      <c r="L477" s="107"/>
      <c r="M477" s="530"/>
      <c r="N477" s="1303"/>
      <c r="O477" s="107"/>
      <c r="P477" s="107"/>
      <c r="Q477" s="1303"/>
      <c r="R477" s="1303"/>
      <c r="S477" s="1303"/>
      <c r="T477" s="1303"/>
      <c r="U477" s="1303"/>
      <c r="V477" s="1303"/>
      <c r="W477" s="1303"/>
      <c r="X477" s="1303"/>
      <c r="Y477" s="482"/>
      <c r="Z477" s="107"/>
      <c r="AA477" s="1303"/>
    </row>
    <row r="478" spans="2:27">
      <c r="B478" s="392" t="s">
        <v>53</v>
      </c>
      <c r="C478" s="555" t="s">
        <v>71</v>
      </c>
      <c r="D478" s="668"/>
      <c r="E478" s="518"/>
      <c r="F478" s="979"/>
      <c r="G478" s="979"/>
      <c r="H478" s="1285"/>
      <c r="I478" s="1128"/>
      <c r="J478" s="378"/>
      <c r="K478" s="6"/>
      <c r="L478" s="107"/>
      <c r="M478" s="1303"/>
      <c r="N478" s="1303"/>
      <c r="O478" s="107"/>
      <c r="P478" s="107"/>
      <c r="Q478" s="1303"/>
      <c r="R478" s="1303"/>
      <c r="S478" s="1303"/>
      <c r="T478" s="1303"/>
      <c r="U478" s="1303"/>
      <c r="V478" s="1303"/>
      <c r="W478" s="107"/>
      <c r="X478" s="107"/>
      <c r="Y478" s="192"/>
      <c r="Z478" s="107"/>
      <c r="AA478" s="1303"/>
    </row>
    <row r="479" spans="2:27">
      <c r="B479" s="368" t="s">
        <v>92</v>
      </c>
      <c r="C479" s="212" t="s">
        <v>73</v>
      </c>
      <c r="D479" s="646">
        <v>195</v>
      </c>
      <c r="E479" s="695">
        <v>5.84</v>
      </c>
      <c r="F479" s="291">
        <v>4.68</v>
      </c>
      <c r="G479" s="857">
        <v>13.94</v>
      </c>
      <c r="H479" s="1061">
        <v>120.95</v>
      </c>
      <c r="I479" s="1282">
        <v>101</v>
      </c>
      <c r="J479" s="1021" t="s">
        <v>118</v>
      </c>
      <c r="K479" s="6"/>
      <c r="L479" s="107"/>
      <c r="M479" s="530"/>
      <c r="N479" s="1303"/>
      <c r="O479" s="107"/>
      <c r="P479" s="107"/>
      <c r="Q479" s="1303"/>
      <c r="R479" s="1303"/>
      <c r="S479" s="1303"/>
      <c r="T479" s="1303"/>
      <c r="U479" s="1303"/>
      <c r="V479" s="1303"/>
      <c r="W479" s="107"/>
      <c r="X479" s="107"/>
      <c r="Y479" s="1308"/>
      <c r="Z479" s="107"/>
      <c r="AA479" s="1303"/>
    </row>
    <row r="480" spans="2:27" ht="12.75" customHeight="1">
      <c r="B480" s="369" t="s">
        <v>11</v>
      </c>
      <c r="C480" s="1085" t="s">
        <v>187</v>
      </c>
      <c r="D480" s="993">
        <v>100</v>
      </c>
      <c r="E480" s="695">
        <v>2.4129999999999998</v>
      </c>
      <c r="F480" s="291">
        <v>4.6440999999999999</v>
      </c>
      <c r="G480" s="653">
        <v>14.002000000000001</v>
      </c>
      <c r="H480" s="1061">
        <v>110.45699999999999</v>
      </c>
      <c r="I480" s="1282">
        <v>37</v>
      </c>
      <c r="J480" s="1019" t="s">
        <v>188</v>
      </c>
      <c r="K480" s="31"/>
      <c r="L480" s="107"/>
      <c r="M480" s="1303"/>
      <c r="N480" s="1303"/>
      <c r="O480" s="107"/>
      <c r="P480" s="1303"/>
      <c r="Q480" s="1303"/>
      <c r="R480" s="1303"/>
      <c r="S480" s="1303"/>
      <c r="T480" s="726"/>
      <c r="U480" s="1303"/>
      <c r="V480" s="192"/>
      <c r="W480" s="107"/>
      <c r="X480" s="107"/>
      <c r="Y480" s="107"/>
      <c r="Z480" s="107"/>
      <c r="AA480" s="1303"/>
    </row>
    <row r="481" spans="2:27" ht="12.75" customHeight="1">
      <c r="B481" s="73"/>
      <c r="C481" s="1145" t="s">
        <v>256</v>
      </c>
      <c r="D481" s="992">
        <v>25</v>
      </c>
      <c r="E481" s="608">
        <v>0.90900000000000003</v>
      </c>
      <c r="F481" s="716">
        <v>0.83309999999999995</v>
      </c>
      <c r="G481" s="638">
        <v>5.0999999999999996</v>
      </c>
      <c r="H481" s="839">
        <v>31.533999999999999</v>
      </c>
      <c r="I481" s="1283">
        <v>37</v>
      </c>
      <c r="J481" s="1029" t="s">
        <v>138</v>
      </c>
      <c r="L481" s="1303"/>
      <c r="M481" s="1303"/>
      <c r="N481" s="1303"/>
      <c r="O481" s="107"/>
      <c r="P481" s="107"/>
      <c r="Q481" s="1303"/>
      <c r="R481" s="1303"/>
      <c r="S481" s="1303"/>
      <c r="T481" s="111"/>
      <c r="U481" s="1308"/>
      <c r="V481" s="142"/>
      <c r="W481" s="1303"/>
      <c r="X481" s="1303"/>
      <c r="Y481" s="467"/>
      <c r="Z481" s="107"/>
      <c r="AA481" s="1303"/>
    </row>
    <row r="482" spans="2:27" ht="15" thickBot="1">
      <c r="B482" s="553" t="s">
        <v>63</v>
      </c>
      <c r="C482" s="650" t="s">
        <v>103</v>
      </c>
      <c r="D482" s="1277">
        <v>30</v>
      </c>
      <c r="E482" s="756">
        <v>1.4</v>
      </c>
      <c r="F482" s="699">
        <v>0.495</v>
      </c>
      <c r="G482" s="699">
        <v>13.031000000000001</v>
      </c>
      <c r="H482" s="1103">
        <v>62.174999999999997</v>
      </c>
      <c r="I482" s="1284">
        <v>19</v>
      </c>
      <c r="J482" s="1014" t="s">
        <v>8</v>
      </c>
      <c r="K482" s="6"/>
      <c r="L482" s="1303"/>
      <c r="M482" s="1303"/>
      <c r="N482" s="1303"/>
      <c r="O482" s="107"/>
      <c r="P482" s="107"/>
      <c r="Q482" s="1303"/>
      <c r="R482" s="1303"/>
      <c r="S482" s="1303"/>
      <c r="T482" s="1305"/>
      <c r="U482" s="1300"/>
      <c r="V482" s="1297"/>
      <c r="W482" s="1303"/>
      <c r="X482" s="1303"/>
      <c r="Y482" s="482"/>
      <c r="Z482" s="107"/>
      <c r="AA482" s="1303"/>
    </row>
    <row r="483" spans="2:27">
      <c r="B483" s="373" t="s">
        <v>76</v>
      </c>
      <c r="C483" s="501"/>
      <c r="D483" s="144">
        <f>SUM(D479:D482)</f>
        <v>350</v>
      </c>
      <c r="E483" s="380">
        <f>SUM(E479:E482)</f>
        <v>10.562000000000001</v>
      </c>
      <c r="F483" s="375">
        <f>SUM(F479:F482)</f>
        <v>10.652199999999999</v>
      </c>
      <c r="G483" s="381">
        <f>SUM(G479:G482)</f>
        <v>46.073</v>
      </c>
      <c r="H483" s="492">
        <f>SUM(H479:H482)</f>
        <v>325.11599999999999</v>
      </c>
      <c r="I483" s="1247"/>
      <c r="J483" s="397"/>
      <c r="K483" s="6"/>
      <c r="L483" s="726"/>
      <c r="M483" s="1303"/>
      <c r="N483" s="192"/>
      <c r="O483" s="107"/>
      <c r="P483" s="107"/>
      <c r="Q483" s="1303"/>
      <c r="R483" s="1303"/>
      <c r="S483" s="1303"/>
      <c r="T483" s="1303"/>
      <c r="U483" s="1300"/>
      <c r="V483" s="1303"/>
      <c r="W483" s="1303"/>
      <c r="X483" s="1303"/>
      <c r="Y483" s="467"/>
      <c r="Z483" s="107"/>
      <c r="AA483" s="1303"/>
    </row>
    <row r="484" spans="2:27">
      <c r="B484" s="570"/>
      <c r="C484" s="571" t="s">
        <v>10</v>
      </c>
      <c r="D484" s="617">
        <v>0.1</v>
      </c>
      <c r="E484" s="595">
        <f>E632</f>
        <v>9</v>
      </c>
      <c r="F484" s="594">
        <f>F632</f>
        <v>9.1999999999999993</v>
      </c>
      <c r="G484" s="594">
        <f>G632</f>
        <v>38.299999999999997</v>
      </c>
      <c r="H484" s="715">
        <f>H632</f>
        <v>272</v>
      </c>
      <c r="I484" s="1229"/>
      <c r="J484" s="536"/>
      <c r="K484" s="6"/>
      <c r="L484" s="111"/>
      <c r="M484" s="1308"/>
      <c r="N484" s="142"/>
      <c r="O484" s="107"/>
      <c r="P484" s="107"/>
      <c r="Q484" s="1303"/>
      <c r="R484" s="1303"/>
      <c r="S484" s="1303"/>
      <c r="T484" s="1300"/>
      <c r="U484" s="191"/>
      <c r="V484" s="1297"/>
      <c r="W484" s="1303"/>
      <c r="X484" s="1303"/>
      <c r="Y484" s="467"/>
      <c r="Z484" s="107"/>
      <c r="AA484" s="1303"/>
    </row>
    <row r="485" spans="2:27" ht="15" thickBot="1">
      <c r="B485" s="204"/>
      <c r="C485" s="568" t="s">
        <v>109</v>
      </c>
      <c r="D485" s="613"/>
      <c r="E485" s="709">
        <f>(E483*100/E680)-10</f>
        <v>1.7355555555555569</v>
      </c>
      <c r="F485" s="386">
        <f>(F483*100/F680)-10</f>
        <v>1.5784782608695629</v>
      </c>
      <c r="G485" s="386">
        <f>(G483*100/G680)-10</f>
        <v>2.0295039164490873</v>
      </c>
      <c r="H485" s="710">
        <f>(H483*100/H680)-10</f>
        <v>1.9527941176470591</v>
      </c>
      <c r="I485" s="376"/>
      <c r="J485" s="382"/>
      <c r="K485" s="6"/>
      <c r="L485" s="416"/>
      <c r="M485" s="1300"/>
      <c r="N485" s="1298"/>
      <c r="O485" s="107"/>
      <c r="P485" s="107"/>
      <c r="Q485" s="1303"/>
      <c r="R485" s="1303"/>
      <c r="S485" s="1303"/>
      <c r="T485" s="1300"/>
      <c r="U485" s="191"/>
      <c r="V485" s="1006"/>
      <c r="W485" s="1303"/>
      <c r="X485" s="1303"/>
      <c r="Y485" s="467"/>
      <c r="Z485" s="107"/>
      <c r="AA485" s="1303"/>
    </row>
    <row r="486" spans="2:27">
      <c r="K486" s="6"/>
      <c r="L486" s="1303"/>
      <c r="M486" s="1300"/>
      <c r="N486" s="1303"/>
      <c r="O486" s="107"/>
      <c r="P486" s="107"/>
      <c r="Q486" s="1303"/>
      <c r="R486" s="1303"/>
      <c r="S486" s="1303"/>
      <c r="T486" s="985"/>
      <c r="U486" s="1300"/>
      <c r="V486" s="1298"/>
      <c r="W486" s="1303"/>
      <c r="X486" s="1303"/>
      <c r="Y486" s="467"/>
      <c r="Z486" s="107"/>
      <c r="AA486" s="1303"/>
    </row>
    <row r="487" spans="2:27" ht="16.2" thickBot="1">
      <c r="B487" s="92"/>
      <c r="C487" s="412"/>
      <c r="D487" s="107"/>
      <c r="E487" s="508"/>
      <c r="F487" s="508"/>
      <c r="G487" s="508"/>
      <c r="H487" s="508"/>
      <c r="I487" s="107"/>
      <c r="J487" s="107"/>
      <c r="K487" s="6"/>
      <c r="L487" s="111"/>
      <c r="M487" s="409"/>
      <c r="N487" s="1297"/>
      <c r="O487" s="107"/>
      <c r="P487" s="107"/>
      <c r="Q487" s="1303"/>
      <c r="R487" s="1303"/>
      <c r="S487" s="1303"/>
      <c r="T487" s="1303"/>
      <c r="U487" s="1304"/>
      <c r="V487" s="1303"/>
      <c r="W487" s="1303"/>
      <c r="X487" s="1303"/>
      <c r="Y487" s="467"/>
      <c r="Z487" s="107"/>
      <c r="AA487" s="1303"/>
    </row>
    <row r="488" spans="2:27">
      <c r="B488" s="538"/>
      <c r="C488" s="40" t="s">
        <v>90</v>
      </c>
      <c r="D488" s="41"/>
      <c r="E488" s="129">
        <f>E465+E475</f>
        <v>35.055199999999999</v>
      </c>
      <c r="F488" s="209">
        <f>F465+F475</f>
        <v>56.087999999999994</v>
      </c>
      <c r="G488" s="209">
        <f>G465+G475</f>
        <v>245.75380000000001</v>
      </c>
      <c r="H488" s="539">
        <f>H465+H475</f>
        <v>1634.42</v>
      </c>
      <c r="I488" s="494"/>
      <c r="K488" s="6"/>
      <c r="L488" s="111"/>
      <c r="M488" s="409"/>
      <c r="N488" s="1297"/>
      <c r="O488" s="107"/>
      <c r="P488" s="107"/>
      <c r="Q488" s="1303"/>
      <c r="R488" s="1303"/>
      <c r="S488" s="1303"/>
      <c r="T488" s="726"/>
      <c r="U488" s="1304"/>
      <c r="V488" s="1057"/>
      <c r="W488" s="1303"/>
      <c r="X488" s="1303"/>
      <c r="Y488" s="192"/>
      <c r="Z488" s="107"/>
      <c r="AA488" s="1303"/>
    </row>
    <row r="489" spans="2:27">
      <c r="B489" s="341"/>
      <c r="C489" s="552" t="s">
        <v>10</v>
      </c>
      <c r="D489" s="617">
        <v>0.6</v>
      </c>
      <c r="E489" s="595">
        <f>E636</f>
        <v>54</v>
      </c>
      <c r="F489" s="594">
        <f>F636</f>
        <v>55.2</v>
      </c>
      <c r="G489" s="594">
        <f>G636</f>
        <v>229.8</v>
      </c>
      <c r="H489" s="715">
        <f>H636</f>
        <v>1632</v>
      </c>
      <c r="I489" s="550"/>
      <c r="L489" s="1305"/>
      <c r="M489" s="1300"/>
      <c r="N489" s="1298"/>
      <c r="O489" s="107"/>
      <c r="P489" s="107"/>
      <c r="Q489" s="1303"/>
      <c r="R489" s="1303"/>
      <c r="S489" s="1303"/>
      <c r="T489" s="1303"/>
      <c r="U489" s="1303"/>
      <c r="V489" s="1303"/>
      <c r="W489" s="1303"/>
      <c r="X489" s="1303"/>
      <c r="Y489" s="1308"/>
      <c r="Z489" s="107"/>
      <c r="AA489" s="1303"/>
    </row>
    <row r="490" spans="2:27" ht="15" thickBot="1">
      <c r="B490" s="204"/>
      <c r="C490" s="568" t="s">
        <v>109</v>
      </c>
      <c r="D490" s="613"/>
      <c r="E490" s="709">
        <f>(E488*100/E680)-60</f>
        <v>-21.049777777777777</v>
      </c>
      <c r="F490" s="386">
        <f>(F488*100/F680)-60</f>
        <v>0.9652173913043427</v>
      </c>
      <c r="G490" s="386">
        <f>(G488*100/G680)-60</f>
        <v>4.1654830287206295</v>
      </c>
      <c r="H490" s="710">
        <f>(H488*100/H680)-60</f>
        <v>8.8970588235291359E-2</v>
      </c>
      <c r="I490" s="5"/>
      <c r="J490" s="5"/>
      <c r="K490" s="6"/>
      <c r="L490" s="1303"/>
      <c r="M490" s="1304"/>
      <c r="N490" s="1303"/>
      <c r="O490" s="107"/>
      <c r="P490" s="107"/>
      <c r="Q490" s="1303"/>
      <c r="R490" s="1303"/>
      <c r="S490" s="1303"/>
      <c r="T490" s="1303"/>
      <c r="U490" s="1303"/>
      <c r="V490" s="1303"/>
      <c r="W490" s="1303"/>
      <c r="X490" s="1303"/>
      <c r="Y490" s="107"/>
      <c r="Z490" s="107"/>
      <c r="AA490" s="1303"/>
    </row>
    <row r="491" spans="2:27" ht="15" thickBot="1">
      <c r="F491" s="391"/>
      <c r="G491" s="391"/>
      <c r="H491" s="391"/>
      <c r="I491" s="5"/>
      <c r="J491" s="5"/>
      <c r="K491" s="6"/>
      <c r="L491" s="1303"/>
      <c r="M491" s="1304"/>
      <c r="N491" s="1303"/>
      <c r="O491" s="107"/>
      <c r="P491" s="107"/>
      <c r="Q491" s="1303"/>
      <c r="R491" s="1303"/>
      <c r="S491" s="1303"/>
      <c r="T491" s="1303"/>
      <c r="U491" s="1303"/>
      <c r="V491" s="1303"/>
      <c r="W491" s="1303"/>
      <c r="X491" s="1303"/>
      <c r="Y491" s="107"/>
      <c r="Z491" s="107"/>
      <c r="AA491" s="1303"/>
    </row>
    <row r="492" spans="2:27">
      <c r="B492" s="538"/>
      <c r="C492" s="40" t="s">
        <v>89</v>
      </c>
      <c r="D492" s="41"/>
      <c r="E492" s="129">
        <f>E475+E483</f>
        <v>36.044200000000004</v>
      </c>
      <c r="F492" s="209">
        <f>F475+F483</f>
        <v>44.3277</v>
      </c>
      <c r="G492" s="209">
        <f>G475+G483</f>
        <v>180.81389999999999</v>
      </c>
      <c r="H492" s="539">
        <f>H475+H483</f>
        <v>1272.6840000000002</v>
      </c>
      <c r="I492" s="494"/>
      <c r="J492" s="31"/>
      <c r="K492" s="6"/>
      <c r="L492" s="1303"/>
      <c r="M492" s="1304"/>
      <c r="N492" s="1303"/>
      <c r="O492" s="107"/>
      <c r="P492" s="107"/>
      <c r="Q492" s="1303"/>
      <c r="R492" s="1303"/>
      <c r="S492" s="1303"/>
      <c r="T492" s="1303"/>
      <c r="U492" s="1303"/>
      <c r="V492" s="1303"/>
      <c r="W492" s="1303"/>
      <c r="X492" s="1303"/>
      <c r="Y492" s="107"/>
      <c r="Z492" s="107"/>
      <c r="AA492" s="1303"/>
    </row>
    <row r="493" spans="2:27">
      <c r="B493" s="341"/>
      <c r="C493" s="552" t="s">
        <v>10</v>
      </c>
      <c r="D493" s="617">
        <v>0.45</v>
      </c>
      <c r="E493" s="595">
        <f>E640</f>
        <v>40.5</v>
      </c>
      <c r="F493" s="594">
        <f>F640</f>
        <v>41.4</v>
      </c>
      <c r="G493" s="594">
        <f>G640</f>
        <v>172.35</v>
      </c>
      <c r="H493" s="715">
        <f>H640</f>
        <v>1224</v>
      </c>
      <c r="I493" s="550"/>
      <c r="J493" s="5"/>
      <c r="K493" s="6"/>
      <c r="L493" s="1303"/>
      <c r="M493" s="1304"/>
      <c r="N493" s="1303"/>
      <c r="O493" s="107"/>
      <c r="P493" s="107"/>
      <c r="Q493" s="1303"/>
      <c r="R493" s="1303"/>
      <c r="S493" s="1303"/>
      <c r="T493" s="1303"/>
      <c r="U493" s="1303"/>
      <c r="V493" s="1303"/>
      <c r="W493" s="1303"/>
      <c r="X493" s="1303"/>
      <c r="Y493" s="505"/>
      <c r="Z493" s="107"/>
      <c r="AA493" s="1303"/>
    </row>
    <row r="494" spans="2:27" ht="15" thickBot="1">
      <c r="B494" s="204"/>
      <c r="C494" s="568" t="s">
        <v>109</v>
      </c>
      <c r="D494" s="613"/>
      <c r="E494" s="709">
        <f>(E492*100/E680)-45</f>
        <v>-4.9508888888888833</v>
      </c>
      <c r="F494" s="386">
        <f>(F492*100/F680)-45</f>
        <v>3.1822826086956582</v>
      </c>
      <c r="G494" s="386">
        <f>(G492*100/G680)-45</f>
        <v>2.2098955613576976</v>
      </c>
      <c r="H494" s="710">
        <f>(H492*100/H680)-45</f>
        <v>1.789852941176477</v>
      </c>
      <c r="I494" s="5"/>
      <c r="J494" s="5"/>
      <c r="K494" s="6"/>
      <c r="L494" s="726"/>
      <c r="M494" s="1304"/>
      <c r="N494" s="727"/>
      <c r="O494" s="107"/>
      <c r="P494" s="107"/>
      <c r="Q494" s="1303"/>
      <c r="R494" s="1303"/>
      <c r="S494" s="1303"/>
      <c r="T494" s="1303"/>
      <c r="U494" s="1303"/>
      <c r="V494" s="1303"/>
      <c r="W494" s="1303"/>
      <c r="X494" s="1303"/>
      <c r="Y494" s="241"/>
      <c r="Z494" s="107"/>
      <c r="AA494" s="1303"/>
    </row>
    <row r="495" spans="2:27" ht="15" thickBot="1">
      <c r="I495" s="5"/>
      <c r="J495" s="5"/>
      <c r="K495" s="6"/>
      <c r="L495" s="1303"/>
      <c r="M495" s="1304"/>
      <c r="N495" s="1303"/>
      <c r="O495" s="107"/>
      <c r="P495" s="107"/>
      <c r="Q495" s="1303"/>
      <c r="R495" s="1303"/>
      <c r="S495" s="1303"/>
      <c r="T495" s="1303"/>
      <c r="U495" s="1303"/>
      <c r="V495" s="1303"/>
      <c r="W495" s="1303"/>
      <c r="X495" s="1303"/>
      <c r="Y495" s="241"/>
      <c r="Z495" s="107"/>
      <c r="AA495" s="1303"/>
    </row>
    <row r="496" spans="2:27">
      <c r="B496" s="538"/>
      <c r="C496" s="40" t="s">
        <v>77</v>
      </c>
      <c r="D496" s="41"/>
      <c r="E496" s="136">
        <f>E465+E475+E483</f>
        <v>45.617199999999997</v>
      </c>
      <c r="F496" s="80">
        <f>F465+F475+F483</f>
        <v>66.740199999999987</v>
      </c>
      <c r="G496" s="80">
        <f>G465+G475+G483</f>
        <v>291.82679999999999</v>
      </c>
      <c r="H496" s="210">
        <f>H465+H475+H483</f>
        <v>1959.5360000000001</v>
      </c>
      <c r="I496" s="5"/>
      <c r="J496" s="5"/>
      <c r="K496" s="6"/>
      <c r="L496" s="1303"/>
      <c r="M496" s="1304"/>
      <c r="N496" s="1303"/>
      <c r="O496" s="107"/>
      <c r="P496" s="107"/>
      <c r="Q496" s="1303"/>
      <c r="R496" s="1303"/>
      <c r="S496" s="1303"/>
      <c r="T496" s="1303"/>
      <c r="U496" s="1303"/>
      <c r="V496" s="1303"/>
      <c r="W496" s="1303"/>
      <c r="X496" s="1303"/>
      <c r="Y496" s="509"/>
      <c r="Z496" s="107"/>
      <c r="AA496" s="1303"/>
    </row>
    <row r="497" spans="2:27">
      <c r="B497" s="570"/>
      <c r="C497" s="571" t="s">
        <v>10</v>
      </c>
      <c r="D497" s="617">
        <v>0.7</v>
      </c>
      <c r="E497" s="595">
        <f>E644</f>
        <v>63</v>
      </c>
      <c r="F497" s="594">
        <f>F644</f>
        <v>64.400000000000006</v>
      </c>
      <c r="G497" s="594">
        <f>G644</f>
        <v>268.10000000000002</v>
      </c>
      <c r="H497" s="715">
        <f>H644</f>
        <v>1904</v>
      </c>
      <c r="I497" s="494"/>
      <c r="J497" s="31"/>
      <c r="K497" s="6"/>
      <c r="L497" s="1303"/>
      <c r="M497" s="1304"/>
      <c r="N497" s="1303"/>
      <c r="O497" s="107"/>
      <c r="P497" s="107"/>
      <c r="Q497" s="1303"/>
      <c r="R497" s="1303"/>
      <c r="S497" s="1303"/>
      <c r="T497" s="1303"/>
      <c r="U497" s="1303"/>
      <c r="V497" s="1303"/>
      <c r="W497" s="1303"/>
      <c r="X497" s="1303"/>
      <c r="Y497" s="467"/>
      <c r="Z497" s="107"/>
      <c r="AA497" s="1303"/>
    </row>
    <row r="498" spans="2:27" ht="15" thickBot="1">
      <c r="B498" s="204"/>
      <c r="C498" s="568" t="s">
        <v>109</v>
      </c>
      <c r="D498" s="613"/>
      <c r="E498" s="709">
        <f>(E496*100/E680)-70</f>
        <v>-19.314222222222227</v>
      </c>
      <c r="F498" s="386">
        <f>(F496*100/F680)-70</f>
        <v>2.5436956521738949</v>
      </c>
      <c r="G498" s="386">
        <f>(G496*100/G680)-70</f>
        <v>6.1949869451697168</v>
      </c>
      <c r="H498" s="710">
        <f>(H496*100/H680)-70</f>
        <v>2.0417647058823576</v>
      </c>
      <c r="I498" s="550"/>
      <c r="J498" s="5"/>
      <c r="K498" s="6"/>
      <c r="L498" s="1303"/>
      <c r="M498" s="1304"/>
      <c r="N498" s="1303"/>
      <c r="O498" s="107"/>
      <c r="P498" s="107"/>
      <c r="Q498" s="1303"/>
      <c r="R498" s="1303"/>
      <c r="S498" s="1303"/>
      <c r="T498" s="1303"/>
      <c r="U498" s="1303"/>
      <c r="V498" s="1303"/>
      <c r="W498" s="1303"/>
      <c r="X498" s="1303"/>
      <c r="Y498" s="467"/>
      <c r="Z498" s="107"/>
      <c r="AA498" s="1303"/>
    </row>
    <row r="499" spans="2:27">
      <c r="K499" s="6"/>
      <c r="L499" s="508"/>
      <c r="M499" s="508"/>
      <c r="N499" s="508"/>
      <c r="O499" s="184"/>
      <c r="P499" s="107"/>
      <c r="Q499" s="1303"/>
      <c r="R499" s="1303"/>
      <c r="S499" s="1303"/>
      <c r="T499" s="1303"/>
      <c r="U499" s="1303"/>
      <c r="V499" s="1303"/>
      <c r="W499" s="1303"/>
      <c r="X499" s="1303"/>
      <c r="Y499" s="467"/>
      <c r="Z499" s="107"/>
      <c r="AA499" s="1303"/>
    </row>
    <row r="500" spans="2:27">
      <c r="B500" s="1107"/>
      <c r="K500" s="6"/>
      <c r="L500" s="102"/>
      <c r="M500" s="102"/>
      <c r="N500" s="296"/>
      <c r="O500" s="1440"/>
      <c r="P500" s="107"/>
      <c r="Q500" s="1303"/>
      <c r="R500" s="1303"/>
      <c r="S500" s="1303"/>
      <c r="T500" s="1303"/>
      <c r="U500" s="1303"/>
      <c r="V500" s="1303"/>
      <c r="W500" s="1303"/>
      <c r="X500" s="1303"/>
      <c r="Y500" s="467"/>
      <c r="Z500" s="107"/>
      <c r="AA500" s="1303"/>
    </row>
    <row r="501" spans="2:27">
      <c r="B501" s="584"/>
      <c r="I501" s="5"/>
      <c r="J501" s="5"/>
      <c r="K501" s="6"/>
      <c r="L501" s="1303"/>
      <c r="M501" s="1304"/>
      <c r="N501" s="1303"/>
      <c r="O501" s="107"/>
      <c r="P501" s="107"/>
      <c r="Q501" s="1303"/>
      <c r="R501" s="1303"/>
      <c r="S501" s="1303"/>
      <c r="T501" s="1303"/>
      <c r="U501" s="1303"/>
      <c r="V501" s="1303"/>
      <c r="W501" s="1303"/>
      <c r="X501" s="1303"/>
      <c r="Y501" s="467"/>
      <c r="Z501" s="107"/>
      <c r="AA501" s="1303"/>
    </row>
    <row r="502" spans="2:27">
      <c r="B502" s="1272"/>
      <c r="D502"/>
      <c r="E502" s="267"/>
      <c r="F502" s="267"/>
      <c r="G502" s="267"/>
      <c r="H502" s="267"/>
      <c r="I502" s="267"/>
      <c r="J502" s="267"/>
      <c r="K502" s="6"/>
      <c r="L502" s="107"/>
      <c r="M502" s="107"/>
      <c r="N502" s="107"/>
      <c r="O502" s="107"/>
      <c r="P502" s="107"/>
      <c r="Q502" s="1303"/>
      <c r="R502" s="1303"/>
      <c r="S502" s="1303"/>
      <c r="T502" s="1303"/>
      <c r="U502" s="1303"/>
      <c r="V502" s="1303"/>
      <c r="W502" s="1303"/>
      <c r="X502" s="1303"/>
      <c r="Y502" s="482"/>
      <c r="Z502" s="107"/>
      <c r="AA502" s="1303"/>
    </row>
    <row r="503" spans="2:27">
      <c r="B503" s="1"/>
      <c r="K503" s="6"/>
      <c r="L503" s="107"/>
      <c r="M503" s="107"/>
      <c r="N503" s="107"/>
      <c r="O503" s="107"/>
      <c r="P503" s="107"/>
      <c r="Q503" s="1303"/>
      <c r="R503" s="1303"/>
      <c r="S503" s="1303"/>
      <c r="T503" s="1303"/>
      <c r="U503" s="1303"/>
      <c r="V503" s="1303"/>
      <c r="W503" s="1303"/>
      <c r="X503" s="1303"/>
      <c r="Y503" s="192"/>
      <c r="Z503" s="107"/>
      <c r="AA503" s="1303"/>
    </row>
    <row r="504" spans="2:27">
      <c r="B504" s="584"/>
      <c r="K504" s="6"/>
      <c r="L504" s="107"/>
      <c r="M504" s="107"/>
      <c r="N504" s="107"/>
      <c r="O504" s="107"/>
      <c r="P504" s="107"/>
      <c r="Q504" s="1303"/>
      <c r="R504" s="1303"/>
      <c r="S504" s="1303"/>
      <c r="T504" s="1303"/>
      <c r="U504" s="1303"/>
      <c r="V504" s="1303"/>
      <c r="W504" s="1303"/>
      <c r="X504" s="1303"/>
      <c r="Y504" s="1308"/>
      <c r="Z504" s="107"/>
      <c r="AA504" s="1303"/>
    </row>
    <row r="505" spans="2:27">
      <c r="B505" s="79"/>
      <c r="C505" s="79"/>
      <c r="D505" s="900" t="str">
        <f>D58</f>
        <v xml:space="preserve">Россия Краснодарский край </v>
      </c>
      <c r="E505" s="493"/>
      <c r="F505" s="493"/>
      <c r="G505" s="493"/>
      <c r="H505" s="493"/>
      <c r="I505" s="493"/>
      <c r="J505" s="493"/>
      <c r="K505" s="6"/>
      <c r="L505" s="107"/>
      <c r="M505" s="107"/>
      <c r="N505" s="107"/>
      <c r="O505" s="107"/>
      <c r="P505" s="107"/>
      <c r="Q505" s="1303"/>
      <c r="R505" s="1303"/>
      <c r="S505" s="1303"/>
      <c r="T505" s="1303"/>
      <c r="U505" s="1303"/>
      <c r="V505" s="1303"/>
      <c r="W505" s="1303"/>
      <c r="X505" s="1303"/>
      <c r="Y505" s="107"/>
      <c r="Z505" s="107"/>
      <c r="AA505" s="1303"/>
    </row>
    <row r="506" spans="2:27">
      <c r="B506" s="901" t="str">
        <f>B59</f>
        <v xml:space="preserve">     10 - ТИДНЕВНОЕ  МЕНЮ  ПРИГОТОВЛЯЕМЫХ  БЛЮД ШКОЛЬНЫХ    З А В Т Р А К О В - О Б Е Д О В - П О Л Д Н И К О В</v>
      </c>
      <c r="C506" s="79"/>
      <c r="D506" s="79"/>
      <c r="E506" s="79"/>
      <c r="F506" s="493"/>
      <c r="G506" s="493"/>
      <c r="H506" s="493"/>
      <c r="I506" s="79"/>
      <c r="J506" s="79"/>
      <c r="K506" s="542"/>
      <c r="L506" s="107"/>
      <c r="M506" s="107"/>
      <c r="N506" s="107"/>
      <c r="O506" s="107"/>
      <c r="P506" s="107"/>
      <c r="Q506" s="1303"/>
      <c r="R506" s="1303"/>
      <c r="S506" s="1303"/>
      <c r="T506" s="1303"/>
      <c r="U506" s="1303"/>
      <c r="V506" s="1303"/>
      <c r="W506" s="1303"/>
      <c r="X506" s="1303"/>
      <c r="Y506" s="467"/>
      <c r="Z506" s="107"/>
      <c r="AA506" s="1303"/>
    </row>
    <row r="507" spans="2:27">
      <c r="B507" s="79"/>
      <c r="C507" s="901" t="str">
        <f>C60</f>
        <v xml:space="preserve">                            ДЛЯ  УЧАЩИХСЯ  В ОБЩЕОБРАЗОВАТЕЛЬНОМ УЧРЕЖДЕНИЕ</v>
      </c>
      <c r="D507" s="493"/>
      <c r="E507" s="79"/>
      <c r="F507" s="79"/>
      <c r="G507" s="901"/>
      <c r="H507" s="901"/>
      <c r="I507" s="754"/>
      <c r="J507" s="754"/>
      <c r="K507" s="619"/>
      <c r="L507" s="107"/>
      <c r="M507" s="107"/>
      <c r="N507" s="107"/>
      <c r="O507" s="107"/>
      <c r="P507" s="107"/>
      <c r="Q507" s="1304"/>
      <c r="R507" s="1303"/>
      <c r="S507" s="1303"/>
      <c r="T507" s="1303"/>
      <c r="U507" s="1304"/>
      <c r="V507" s="1303"/>
      <c r="W507" s="107"/>
      <c r="X507" s="1303"/>
      <c r="Y507" s="467"/>
      <c r="Z507" s="107"/>
      <c r="AA507" s="1303"/>
    </row>
    <row r="508" spans="2:27" ht="15.6">
      <c r="B508" s="902" t="str">
        <f>B61</f>
        <v xml:space="preserve">   Возрастная категория:   с   12  лет  и старше                 Сезон:    ЗИМА  -  ВЕСНА  2025 -____г.г.</v>
      </c>
      <c r="C508" s="754"/>
      <c r="D508" s="79"/>
      <c r="E508" s="902"/>
      <c r="F508" s="79"/>
      <c r="G508" s="731"/>
      <c r="H508" s="754"/>
      <c r="I508" s="754"/>
      <c r="J508" s="1345"/>
      <c r="K508" s="619"/>
      <c r="L508" s="107"/>
      <c r="M508" s="107"/>
      <c r="N508" s="107"/>
      <c r="O508" s="107"/>
      <c r="P508" s="107"/>
      <c r="Q508" s="1304"/>
      <c r="R508" s="1303"/>
      <c r="S508" s="1303"/>
      <c r="T508" s="1303"/>
      <c r="U508" s="1303"/>
      <c r="V508" s="1303"/>
      <c r="W508" s="161"/>
      <c r="X508" s="112"/>
      <c r="Y508" s="467"/>
      <c r="Z508" s="107"/>
      <c r="AA508" s="1303"/>
    </row>
    <row r="509" spans="2:27" ht="18.600000000000001" thickBot="1">
      <c r="B509" s="79"/>
      <c r="C509" s="493"/>
      <c r="D509" s="1346" t="s">
        <v>97</v>
      </c>
      <c r="E509" s="923"/>
      <c r="F509" s="1401"/>
      <c r="G509" s="1401"/>
      <c r="H509" s="1401"/>
      <c r="I509" s="1401"/>
      <c r="J509" s="493"/>
      <c r="K509" s="6"/>
      <c r="L509" s="107"/>
      <c r="M509" s="107"/>
      <c r="N509" s="107"/>
      <c r="O509" s="107"/>
      <c r="P509" s="107"/>
      <c r="Q509" s="1304"/>
      <c r="R509" s="1303"/>
      <c r="S509" s="1303"/>
      <c r="T509" s="582"/>
      <c r="U509" s="1303"/>
      <c r="V509" s="1304"/>
      <c r="W509" s="112"/>
      <c r="X509" s="112"/>
      <c r="Y509" s="520"/>
      <c r="Z509" s="107"/>
      <c r="AA509" s="1303"/>
    </row>
    <row r="510" spans="2:27" ht="14.25" customHeight="1" thickBot="1">
      <c r="B510" s="1402" t="s">
        <v>39</v>
      </c>
      <c r="C510" s="751"/>
      <c r="D510" s="904" t="s">
        <v>40</v>
      </c>
      <c r="E510" s="905" t="s">
        <v>41</v>
      </c>
      <c r="F510" s="905"/>
      <c r="G510" s="905"/>
      <c r="H510" s="906" t="s">
        <v>42</v>
      </c>
      <c r="I510" s="907" t="s">
        <v>43</v>
      </c>
      <c r="J510" s="1380" t="s">
        <v>44</v>
      </c>
      <c r="K510" s="542"/>
      <c r="L510" s="1455"/>
      <c r="M510" s="1303"/>
      <c r="N510" s="533"/>
      <c r="O510" s="446"/>
      <c r="P510" s="603"/>
      <c r="Q510" s="1304"/>
      <c r="R510" s="582"/>
      <c r="S510" s="1303"/>
      <c r="T510" s="1304"/>
      <c r="U510" s="1308"/>
      <c r="V510" s="1303"/>
      <c r="W510" s="1303"/>
      <c r="X510" s="1303"/>
      <c r="Y510" s="467"/>
      <c r="Z510" s="107"/>
      <c r="AA510" s="1303"/>
    </row>
    <row r="511" spans="2:27" ht="12.75" customHeight="1">
      <c r="B511" s="910" t="s">
        <v>45</v>
      </c>
      <c r="C511" s="1382" t="s">
        <v>46</v>
      </c>
      <c r="D511" s="908" t="s">
        <v>47</v>
      </c>
      <c r="E511" s="909" t="s">
        <v>48</v>
      </c>
      <c r="F511" s="909" t="s">
        <v>19</v>
      </c>
      <c r="G511" s="909" t="s">
        <v>20</v>
      </c>
      <c r="H511" s="910" t="s">
        <v>49</v>
      </c>
      <c r="I511" s="911" t="s">
        <v>50</v>
      </c>
      <c r="J511" s="1383" t="s">
        <v>96</v>
      </c>
      <c r="K511" s="6"/>
      <c r="L511" s="134"/>
      <c r="M511" s="315"/>
      <c r="N511" s="315"/>
      <c r="O511" s="315"/>
      <c r="P511" s="315"/>
      <c r="Q511" s="107"/>
      <c r="R511" s="1303"/>
      <c r="S511" s="1308"/>
      <c r="T511" s="1303"/>
      <c r="U511" s="1300"/>
      <c r="V511" s="1297"/>
      <c r="W511" s="1303"/>
      <c r="X511" s="1303"/>
      <c r="Y511" s="467"/>
      <c r="Z511" s="107"/>
      <c r="AA511" s="1303"/>
    </row>
    <row r="512" spans="2:27" ht="15" thickBot="1">
      <c r="B512" s="1403"/>
      <c r="C512" s="1385"/>
      <c r="D512" s="912"/>
      <c r="E512" s="913" t="s">
        <v>5</v>
      </c>
      <c r="F512" s="913" t="s">
        <v>6</v>
      </c>
      <c r="G512" s="913" t="s">
        <v>7</v>
      </c>
      <c r="H512" s="914" t="s">
        <v>51</v>
      </c>
      <c r="I512" s="915" t="s">
        <v>52</v>
      </c>
      <c r="J512" s="1386" t="s">
        <v>95</v>
      </c>
      <c r="K512" s="6"/>
      <c r="L512" s="227"/>
      <c r="M512" s="102"/>
      <c r="N512" s="102"/>
      <c r="O512" s="102"/>
      <c r="P512" s="158"/>
      <c r="Q512" s="107"/>
      <c r="R512" s="1305"/>
      <c r="S512" s="1300"/>
      <c r="T512" s="1297"/>
      <c r="U512" s="1300"/>
      <c r="V512" s="1298"/>
      <c r="W512" s="1303"/>
      <c r="X512" s="1303"/>
      <c r="Y512" s="467"/>
      <c r="Z512" s="107"/>
      <c r="AA512" s="1303"/>
    </row>
    <row r="513" spans="2:27">
      <c r="B513" s="1290" t="s">
        <v>53</v>
      </c>
      <c r="C513" s="783" t="s">
        <v>33</v>
      </c>
      <c r="D513" s="916"/>
      <c r="E513" s="917"/>
      <c r="F513" s="918"/>
      <c r="G513" s="918"/>
      <c r="H513" s="1387"/>
      <c r="I513" s="919"/>
      <c r="J513" s="1388"/>
      <c r="K513" s="6"/>
      <c r="L513" s="237"/>
      <c r="M513" s="1308"/>
      <c r="N513" s="1308"/>
      <c r="O513" s="1308"/>
      <c r="P513" s="1308"/>
      <c r="Q513" s="102"/>
      <c r="R513" s="1446"/>
      <c r="S513" s="1300"/>
      <c r="T513" s="1298"/>
      <c r="U513" s="1300"/>
      <c r="V513" s="1297"/>
      <c r="W513" s="1303"/>
      <c r="X513" s="1303"/>
      <c r="Y513" s="192"/>
      <c r="Z513" s="107"/>
      <c r="AA513" s="1303"/>
    </row>
    <row r="514" spans="2:27">
      <c r="B514" s="1291" t="s">
        <v>92</v>
      </c>
      <c r="C514" s="212" t="s">
        <v>216</v>
      </c>
      <c r="D514" s="1323">
        <v>120</v>
      </c>
      <c r="E514" s="931">
        <v>12.042999999999999</v>
      </c>
      <c r="F514" s="932">
        <v>15.1843</v>
      </c>
      <c r="G514" s="933">
        <v>12.519</v>
      </c>
      <c r="H514" s="667">
        <v>240.90700000000001</v>
      </c>
      <c r="I514" s="714">
        <v>68</v>
      </c>
      <c r="J514" s="1008" t="s">
        <v>215</v>
      </c>
      <c r="K514" s="6"/>
      <c r="L514" s="1308"/>
      <c r="M514" s="1063"/>
      <c r="N514" s="1063"/>
      <c r="O514" s="1063"/>
      <c r="P514" s="1063"/>
      <c r="Q514" s="1264"/>
      <c r="R514" s="985"/>
      <c r="S514" s="1300"/>
      <c r="T514" s="1297"/>
      <c r="U514" s="1300"/>
      <c r="V514" s="1303"/>
      <c r="W514" s="1303"/>
      <c r="X514" s="1303"/>
      <c r="Y514" s="1308"/>
      <c r="Z514" s="107"/>
      <c r="AA514" s="1303"/>
    </row>
    <row r="515" spans="2:27" ht="15.6">
      <c r="B515" s="1292" t="s">
        <v>11</v>
      </c>
      <c r="C515" s="212" t="s">
        <v>213</v>
      </c>
      <c r="D515" s="1321">
        <v>180</v>
      </c>
      <c r="E515" s="869">
        <v>3.718</v>
      </c>
      <c r="F515" s="761">
        <v>5.827</v>
      </c>
      <c r="G515" s="761">
        <v>16.006</v>
      </c>
      <c r="H515" s="586">
        <v>131.339</v>
      </c>
      <c r="I515" s="887">
        <v>41</v>
      </c>
      <c r="J515" s="1368" t="s">
        <v>214</v>
      </c>
      <c r="K515" s="6"/>
      <c r="L515" s="107"/>
      <c r="M515" s="107"/>
      <c r="N515" s="107"/>
      <c r="O515" s="1266"/>
      <c r="P515" s="1266"/>
      <c r="Q515" s="1266"/>
      <c r="R515" s="111"/>
      <c r="S515" s="1300"/>
      <c r="T515" s="1303"/>
      <c r="U515" s="1300"/>
      <c r="V515" s="1297"/>
      <c r="W515" s="1303"/>
      <c r="X515" s="1303"/>
      <c r="Y515" s="107"/>
      <c r="Z515" s="107"/>
      <c r="AA515" s="1303"/>
    </row>
    <row r="516" spans="2:27" ht="15.6">
      <c r="B516" s="1292"/>
      <c r="C516" s="212" t="s">
        <v>34</v>
      </c>
      <c r="D516" s="1323">
        <v>200</v>
      </c>
      <c r="E516" s="698">
        <v>0.5</v>
      </c>
      <c r="F516" s="699">
        <v>0</v>
      </c>
      <c r="G516" s="699">
        <v>19.8</v>
      </c>
      <c r="H516" s="1103">
        <v>81</v>
      </c>
      <c r="I516" s="870">
        <v>92</v>
      </c>
      <c r="J516" s="1015" t="s">
        <v>99</v>
      </c>
      <c r="K516" s="6"/>
      <c r="L516" s="1359"/>
      <c r="M516" s="315"/>
      <c r="N516" s="315"/>
      <c r="O516" s="315"/>
      <c r="P516" s="315"/>
      <c r="Q516" s="1303"/>
      <c r="R516" s="985"/>
      <c r="S516" s="1300"/>
      <c r="T516" s="1297"/>
      <c r="U516" s="1300"/>
      <c r="V516" s="1298"/>
      <c r="W516" s="1303"/>
      <c r="X516" s="1303"/>
      <c r="Y516" s="107"/>
      <c r="Z516" s="107"/>
      <c r="AA516" s="1303"/>
    </row>
    <row r="517" spans="2:27">
      <c r="B517" s="1293" t="s">
        <v>16</v>
      </c>
      <c r="C517" s="165" t="s">
        <v>9</v>
      </c>
      <c r="D517" s="1315">
        <v>50</v>
      </c>
      <c r="E517" s="659">
        <v>1.0029999999999999</v>
      </c>
      <c r="F517" s="285">
        <v>0.65</v>
      </c>
      <c r="G517" s="285">
        <v>27.1</v>
      </c>
      <c r="H517" s="708">
        <v>118.262</v>
      </c>
      <c r="I517" s="870">
        <v>18</v>
      </c>
      <c r="J517" s="1009" t="s">
        <v>8</v>
      </c>
      <c r="L517" s="134"/>
      <c r="M517" s="1450"/>
      <c r="N517" s="1450"/>
      <c r="O517" s="1450"/>
      <c r="P517" s="602"/>
      <c r="Q517" s="1303"/>
      <c r="R517" s="985"/>
      <c r="S517" s="1300"/>
      <c r="T517" s="1298"/>
      <c r="U517" s="1304"/>
      <c r="V517" s="1303"/>
      <c r="W517" s="467"/>
      <c r="X517" s="1303"/>
      <c r="Y517" s="467"/>
      <c r="Z517" s="107"/>
      <c r="AA517" s="1303"/>
    </row>
    <row r="518" spans="2:27" ht="15" thickBot="1">
      <c r="B518" s="1353"/>
      <c r="C518" s="650" t="s">
        <v>103</v>
      </c>
      <c r="D518" s="306">
        <v>30</v>
      </c>
      <c r="E518" s="756">
        <v>1.4</v>
      </c>
      <c r="F518" s="699">
        <v>0.495</v>
      </c>
      <c r="G518" s="699">
        <v>13.031000000000001</v>
      </c>
      <c r="H518" s="1103">
        <v>62.174999999999997</v>
      </c>
      <c r="I518" s="870">
        <v>19</v>
      </c>
      <c r="J518" s="1010" t="s">
        <v>8</v>
      </c>
      <c r="L518" s="237"/>
      <c r="M518" s="1308"/>
      <c r="N518" s="1308"/>
      <c r="O518" s="1308"/>
      <c r="P518" s="1308"/>
      <c r="Q518" s="1303"/>
      <c r="R518" s="1303"/>
      <c r="S518" s="1091"/>
      <c r="T518" s="1303"/>
      <c r="U518" s="1092"/>
      <c r="V518" s="1303"/>
      <c r="W518" s="1303"/>
      <c r="X518" s="1303"/>
      <c r="Y518" s="107"/>
      <c r="Z518" s="107"/>
      <c r="AA518" s="1303"/>
    </row>
    <row r="519" spans="2:27">
      <c r="B519" s="373" t="s">
        <v>66</v>
      </c>
      <c r="D519" s="934">
        <f>SUM(D514:D518)</f>
        <v>580</v>
      </c>
      <c r="E519" s="874">
        <f>SUM(E514:E518)</f>
        <v>18.663999999999998</v>
      </c>
      <c r="F519" s="941">
        <f>SUM(F514:F518)</f>
        <v>22.156299999999998</v>
      </c>
      <c r="G519" s="942">
        <f>SUM(G514:G518)</f>
        <v>88.456000000000017</v>
      </c>
      <c r="H519" s="943">
        <f>SUM(H514:H518)</f>
        <v>633.68299999999999</v>
      </c>
      <c r="I519" s="1247"/>
      <c r="J519" s="769"/>
      <c r="K519" s="31"/>
      <c r="L519" s="107"/>
      <c r="M519" s="1056"/>
      <c r="N519" s="1056"/>
      <c r="O519" s="1056"/>
      <c r="P519" s="1064"/>
      <c r="Q519" s="1303"/>
      <c r="R519" s="1303"/>
      <c r="S519" s="1092"/>
      <c r="T519" s="1303"/>
      <c r="U519" s="1092"/>
      <c r="V519" s="1303"/>
      <c r="W519" s="158"/>
      <c r="X519" s="468"/>
      <c r="Y519" s="107"/>
      <c r="Z519" s="107"/>
      <c r="AA519" s="1303"/>
    </row>
    <row r="520" spans="2:27">
      <c r="B520" s="570"/>
      <c r="C520" s="571" t="s">
        <v>10</v>
      </c>
      <c r="D520" s="780">
        <v>0.25</v>
      </c>
      <c r="E520" s="950">
        <f>E624</f>
        <v>22.5</v>
      </c>
      <c r="F520" s="945">
        <f>F624</f>
        <v>23</v>
      </c>
      <c r="G520" s="945">
        <f>G624</f>
        <v>95.75</v>
      </c>
      <c r="H520" s="946">
        <f>H624</f>
        <v>680</v>
      </c>
      <c r="I520" s="1229"/>
      <c r="J520" s="536"/>
      <c r="L520" s="1456"/>
      <c r="M520" s="1304"/>
      <c r="N520" s="1303"/>
      <c r="O520" s="1454"/>
      <c r="P520" s="1303"/>
      <c r="Q520" s="1308"/>
      <c r="R520" s="1303"/>
      <c r="S520" s="1092"/>
      <c r="T520" s="1303"/>
      <c r="U520" s="1092"/>
      <c r="V520" s="1303"/>
      <c r="W520" s="158"/>
      <c r="X520" s="468"/>
      <c r="Y520" s="107"/>
      <c r="Z520" s="107"/>
      <c r="AA520" s="1303"/>
    </row>
    <row r="521" spans="2:27" ht="15" thickBot="1">
      <c r="B521" s="341"/>
      <c r="C521" s="712" t="s">
        <v>109</v>
      </c>
      <c r="D521" s="1099"/>
      <c r="E521" s="845">
        <f>(E519*100/E680)-25</f>
        <v>-4.2622222222222241</v>
      </c>
      <c r="F521" s="849">
        <f>(F519*100/F680)-25</f>
        <v>-0.91706521739130764</v>
      </c>
      <c r="G521" s="849">
        <f>(G519*100/G680)-25</f>
        <v>-1.9044386422976451</v>
      </c>
      <c r="H521" s="897">
        <f>(H519*100/H680)-25</f>
        <v>-1.7028308823529414</v>
      </c>
      <c r="I521" s="376"/>
      <c r="J521" s="382"/>
      <c r="K521" s="6"/>
      <c r="L521" s="1456"/>
      <c r="M521" s="1091"/>
      <c r="N521" s="1091"/>
      <c r="O521" s="1091"/>
      <c r="P521" s="1091"/>
      <c r="Q521" s="1308"/>
      <c r="R521" s="726"/>
      <c r="S521" s="1304"/>
      <c r="T521" s="727"/>
      <c r="U521" s="1092"/>
      <c r="V521" s="1303"/>
      <c r="W521" s="514"/>
      <c r="X521" s="181"/>
      <c r="Y521" s="1303"/>
      <c r="Z521" s="1303"/>
      <c r="AA521" s="1303"/>
    </row>
    <row r="522" spans="2:27">
      <c r="B522" s="76"/>
      <c r="C522" s="148" t="s">
        <v>27</v>
      </c>
      <c r="D522" s="784"/>
      <c r="E522" s="1129"/>
      <c r="F522" s="951"/>
      <c r="G522" s="951"/>
      <c r="H522" s="1130"/>
      <c r="I522" s="1259"/>
      <c r="J522" s="378"/>
      <c r="K522" s="6"/>
      <c r="L522" s="985"/>
      <c r="M522" s="1300"/>
      <c r="N522" s="1297"/>
      <c r="O522" s="107"/>
      <c r="P522" s="107"/>
      <c r="Q522" s="1303"/>
      <c r="R522" s="111"/>
      <c r="S522" s="1308"/>
      <c r="T522" s="1303"/>
      <c r="U522" s="1304"/>
      <c r="V522" s="727"/>
      <c r="W522" s="107"/>
      <c r="X522" s="189"/>
      <c r="Y522" s="1303"/>
      <c r="Z522" s="1303"/>
      <c r="AA522" s="1303"/>
    </row>
    <row r="523" spans="2:27">
      <c r="B523" s="367" t="s">
        <v>53</v>
      </c>
      <c r="C523" s="1079" t="s">
        <v>254</v>
      </c>
      <c r="D523" s="721">
        <v>100</v>
      </c>
      <c r="E523" s="698">
        <v>1.9</v>
      </c>
      <c r="F523" s="699">
        <v>8.9</v>
      </c>
      <c r="G523" s="699">
        <v>7.7</v>
      </c>
      <c r="H523" s="667">
        <v>118</v>
      </c>
      <c r="I523" s="697">
        <v>11</v>
      </c>
      <c r="J523" s="1251" t="s">
        <v>211</v>
      </c>
      <c r="K523" s="6"/>
      <c r="L523" s="1357"/>
      <c r="M523" s="315"/>
      <c r="N523" s="315"/>
      <c r="O523" s="315"/>
      <c r="P523" s="315"/>
      <c r="Q523" s="1303"/>
      <c r="R523" s="154"/>
      <c r="S523" s="112"/>
      <c r="T523" s="295"/>
      <c r="U523" s="1308"/>
      <c r="V523" s="1303"/>
      <c r="W523" s="107"/>
      <c r="X523" s="107"/>
      <c r="Y523" s="1303"/>
      <c r="Z523" s="1303"/>
      <c r="AA523" s="1303"/>
    </row>
    <row r="524" spans="2:27">
      <c r="B524" s="368" t="s">
        <v>92</v>
      </c>
      <c r="C524" s="1464" t="s">
        <v>139</v>
      </c>
      <c r="D524" s="960">
        <v>250</v>
      </c>
      <c r="E524" s="755">
        <v>2.4666000000000001</v>
      </c>
      <c r="F524" s="632">
        <v>5.5038</v>
      </c>
      <c r="G524" s="632">
        <v>10.5138</v>
      </c>
      <c r="H524" s="708">
        <v>101.6044</v>
      </c>
      <c r="I524" s="1260">
        <v>23</v>
      </c>
      <c r="J524" s="1055" t="s">
        <v>173</v>
      </c>
      <c r="K524" s="6"/>
      <c r="L524" s="134"/>
      <c r="M524" s="102"/>
      <c r="N524" s="102"/>
      <c r="O524" s="102"/>
      <c r="P524" s="1214"/>
      <c r="Q524" s="1303"/>
      <c r="R524" s="1303"/>
      <c r="S524" s="1300"/>
      <c r="T524" s="1303"/>
      <c r="U524" s="112"/>
      <c r="V524" s="295"/>
      <c r="W524" s="158"/>
      <c r="X524" s="477"/>
      <c r="Y524" s="1303"/>
      <c r="Z524" s="1303"/>
      <c r="AA524" s="1303"/>
    </row>
    <row r="525" spans="2:27" ht="15.6">
      <c r="B525" s="369" t="s">
        <v>11</v>
      </c>
      <c r="C525" s="1465" t="s">
        <v>124</v>
      </c>
      <c r="D525" s="1311">
        <v>200</v>
      </c>
      <c r="E525" s="632">
        <v>14.54</v>
      </c>
      <c r="F525" s="632">
        <v>7.6539999999999999</v>
      </c>
      <c r="G525" s="632">
        <v>35.408000000000001</v>
      </c>
      <c r="H525" s="559">
        <v>274.36900000000003</v>
      </c>
      <c r="I525" s="1260">
        <v>70</v>
      </c>
      <c r="J525" s="1019" t="s">
        <v>123</v>
      </c>
      <c r="K525" s="6"/>
      <c r="L525" s="237"/>
      <c r="M525" s="1308"/>
      <c r="N525" s="1308"/>
      <c r="O525" s="1308"/>
      <c r="P525" s="1308"/>
      <c r="Q525" s="1303"/>
      <c r="R525" s="319"/>
      <c r="S525" s="1095"/>
      <c r="T525" s="295"/>
      <c r="U525" s="1100"/>
      <c r="V525" s="295"/>
      <c r="W525" s="158"/>
      <c r="X525" s="468"/>
      <c r="Y525" s="1303"/>
      <c r="Z525" s="1303"/>
      <c r="AA525" s="1303"/>
    </row>
    <row r="526" spans="2:27" ht="15.6">
      <c r="B526" s="369"/>
      <c r="C526" s="1077" t="s">
        <v>221</v>
      </c>
      <c r="D526" s="1311">
        <v>200</v>
      </c>
      <c r="E526" s="670">
        <v>5.8</v>
      </c>
      <c r="F526" s="632">
        <v>5.3</v>
      </c>
      <c r="G526" s="632">
        <v>9.1</v>
      </c>
      <c r="H526" s="559">
        <v>107</v>
      </c>
      <c r="I526" s="870">
        <v>102</v>
      </c>
      <c r="J526" s="1019" t="s">
        <v>220</v>
      </c>
      <c r="K526" s="6"/>
      <c r="L526" s="107"/>
      <c r="M526" s="1063"/>
      <c r="N526" s="1063"/>
      <c r="O526" s="1063"/>
      <c r="P526" s="1063"/>
      <c r="Q526" s="1303"/>
      <c r="R526" s="110"/>
      <c r="S526" s="1095"/>
      <c r="T526" s="1298"/>
      <c r="U526" s="1095"/>
      <c r="V526" s="1298"/>
      <c r="W526" s="158"/>
      <c r="X526" s="468"/>
      <c r="Y526" s="1303"/>
      <c r="Z526" s="1303"/>
      <c r="AA526" s="1303"/>
    </row>
    <row r="527" spans="2:27">
      <c r="B527" s="371" t="s">
        <v>16</v>
      </c>
      <c r="C527" s="1466" t="s">
        <v>309</v>
      </c>
      <c r="D527" s="231">
        <v>85</v>
      </c>
      <c r="E527" s="1102">
        <v>6.0510000000000002</v>
      </c>
      <c r="F527" s="576">
        <v>5.3453999999999997</v>
      </c>
      <c r="G527" s="628">
        <v>24.301500000000001</v>
      </c>
      <c r="H527" s="1061">
        <v>151.96600000000001</v>
      </c>
      <c r="I527" s="1260">
        <v>81</v>
      </c>
      <c r="J527" s="1022" t="s">
        <v>269</v>
      </c>
      <c r="K527" s="6"/>
      <c r="L527" s="1308"/>
      <c r="M527" s="107"/>
      <c r="N527" s="107"/>
      <c r="O527" s="107"/>
      <c r="P527" s="107"/>
      <c r="Q527" s="1303"/>
      <c r="R527" s="111"/>
      <c r="S527" s="1095"/>
      <c r="T527" s="1298"/>
      <c r="U527" s="1302"/>
      <c r="V527" s="295"/>
      <c r="W527" s="158"/>
      <c r="X527" s="468"/>
      <c r="Y527" s="1303"/>
      <c r="Z527" s="1303"/>
      <c r="AA527" s="1303"/>
    </row>
    <row r="528" spans="2:27">
      <c r="B528" s="73"/>
      <c r="C528" s="1467" t="s">
        <v>310</v>
      </c>
      <c r="D528" s="992">
        <v>30</v>
      </c>
      <c r="E528" s="1281">
        <v>0.38300000000000001</v>
      </c>
      <c r="F528" s="563">
        <v>0</v>
      </c>
      <c r="G528" s="1468">
        <v>10.177</v>
      </c>
      <c r="H528" s="1469">
        <v>37.737000000000002</v>
      </c>
      <c r="I528" s="1470">
        <v>81</v>
      </c>
      <c r="J528" s="1029" t="s">
        <v>146</v>
      </c>
      <c r="K528" s="572"/>
      <c r="L528" s="1359"/>
      <c r="M528" s="315"/>
      <c r="N528" s="315"/>
      <c r="O528" s="315"/>
      <c r="P528" s="315"/>
      <c r="Q528" s="1303"/>
      <c r="R528" s="1435"/>
      <c r="S528" s="1095"/>
      <c r="T528" s="1298"/>
      <c r="U528" s="1300"/>
      <c r="V528" s="1298"/>
      <c r="W528" s="158"/>
      <c r="X528" s="468"/>
      <c r="Y528" s="1303"/>
      <c r="Z528" s="1303"/>
      <c r="AA528" s="1303"/>
    </row>
    <row r="529" spans="2:27">
      <c r="B529" s="73"/>
      <c r="C529" s="1077" t="s">
        <v>9</v>
      </c>
      <c r="D529" s="1074">
        <v>40</v>
      </c>
      <c r="E529" s="756">
        <v>0.8024</v>
      </c>
      <c r="F529" s="699">
        <v>0.52</v>
      </c>
      <c r="G529" s="927">
        <v>20.68</v>
      </c>
      <c r="H529" s="1103">
        <v>94.6096</v>
      </c>
      <c r="I529" s="870">
        <v>18</v>
      </c>
      <c r="J529" s="1009" t="s">
        <v>8</v>
      </c>
      <c r="K529" s="493"/>
      <c r="L529" s="134"/>
      <c r="M529" s="296"/>
      <c r="N529" s="102"/>
      <c r="O529" s="102"/>
      <c r="P529" s="1214"/>
      <c r="Q529" s="1303"/>
      <c r="R529" s="985"/>
      <c r="S529" s="1095"/>
      <c r="T529" s="1298"/>
      <c r="U529" s="99"/>
      <c r="V529" s="1297"/>
      <c r="W529" s="158"/>
      <c r="X529" s="481"/>
      <c r="Y529" s="1303"/>
      <c r="Z529" s="1303"/>
      <c r="AA529" s="1303"/>
    </row>
    <row r="530" spans="2:27">
      <c r="B530" s="73"/>
      <c r="C530" s="1077" t="s">
        <v>103</v>
      </c>
      <c r="D530" s="1073">
        <v>40</v>
      </c>
      <c r="E530" s="756">
        <v>1.8660000000000001</v>
      </c>
      <c r="F530" s="948">
        <v>0.66</v>
      </c>
      <c r="G530" s="699">
        <v>17.373999999999999</v>
      </c>
      <c r="H530" s="1103">
        <v>82.9</v>
      </c>
      <c r="I530" s="870">
        <v>19</v>
      </c>
      <c r="J530" s="1010" t="s">
        <v>8</v>
      </c>
      <c r="K530" s="320"/>
      <c r="L530" s="237"/>
      <c r="M530" s="1308"/>
      <c r="N530" s="1308"/>
      <c r="O530" s="1308"/>
      <c r="P530" s="1308"/>
      <c r="Q530" s="1303"/>
      <c r="R530" s="985"/>
      <c r="S530" s="1095"/>
      <c r="T530" s="1298"/>
      <c r="U530" s="99"/>
      <c r="V530" s="1303"/>
      <c r="W530" s="1303"/>
      <c r="X530" s="1303"/>
      <c r="Y530" s="1303"/>
      <c r="Z530" s="1303"/>
      <c r="AA530" s="1303"/>
    </row>
    <row r="531" spans="2:27" ht="15" thickBot="1">
      <c r="B531" s="554"/>
      <c r="C531" s="1331" t="s">
        <v>257</v>
      </c>
      <c r="D531" s="1371">
        <v>100</v>
      </c>
      <c r="E531" s="873">
        <v>0.4</v>
      </c>
      <c r="F531" s="849">
        <v>0.4</v>
      </c>
      <c r="G531" s="849">
        <v>9.8000000000000007</v>
      </c>
      <c r="H531" s="1354">
        <v>47</v>
      </c>
      <c r="I531" s="1208">
        <v>105</v>
      </c>
      <c r="J531" s="1408" t="s">
        <v>259</v>
      </c>
      <c r="K531" s="493"/>
      <c r="L531" s="107"/>
      <c r="M531" s="1056"/>
      <c r="N531" s="1056"/>
      <c r="O531" s="1056"/>
      <c r="P531" s="1064"/>
      <c r="Q531" s="1303"/>
      <c r="R531" s="110"/>
      <c r="S531" s="1095"/>
      <c r="T531" s="1298"/>
      <c r="U531" s="112"/>
      <c r="V531" s="1298"/>
      <c r="W531" s="1303"/>
      <c r="X531" s="1303"/>
      <c r="Y531" s="1303"/>
      <c r="Z531" s="1303"/>
      <c r="AA531" s="1303"/>
    </row>
    <row r="532" spans="2:27">
      <c r="B532" s="373" t="s">
        <v>56</v>
      </c>
      <c r="C532" s="312"/>
      <c r="D532" s="952">
        <f>SUM(D523:D531)</f>
        <v>1045</v>
      </c>
      <c r="E532" s="888">
        <f>SUM(E523:E531)</f>
        <v>34.208999999999996</v>
      </c>
      <c r="F532" s="941">
        <f>SUM(F523:F531)</f>
        <v>34.283200000000001</v>
      </c>
      <c r="G532" s="944">
        <f>SUM(G523:G531)</f>
        <v>145.05430000000001</v>
      </c>
      <c r="H532" s="943">
        <f>SUM(H523:H531)</f>
        <v>1015.186</v>
      </c>
      <c r="I532" s="878"/>
      <c r="J532" s="1409"/>
      <c r="K532" s="493"/>
      <c r="L532" s="111"/>
      <c r="M532" s="1300"/>
      <c r="N532" s="1298"/>
      <c r="O532" s="102"/>
      <c r="P532" s="1214"/>
      <c r="Q532" s="1303"/>
      <c r="R532" s="1303"/>
      <c r="S532" s="577"/>
      <c r="T532" s="1303"/>
      <c r="U532" s="112"/>
      <c r="V532" s="1298"/>
      <c r="W532" s="1303"/>
      <c r="X532" s="1303"/>
      <c r="Y532" s="1303"/>
      <c r="Z532" s="1303"/>
      <c r="AA532" s="1303"/>
    </row>
    <row r="533" spans="2:27">
      <c r="B533" s="570"/>
      <c r="C533" s="779" t="s">
        <v>10</v>
      </c>
      <c r="D533" s="780">
        <v>0.35</v>
      </c>
      <c r="E533" s="950">
        <f>E628</f>
        <v>31.5</v>
      </c>
      <c r="F533" s="945">
        <f>F628</f>
        <v>32.200000000000003</v>
      </c>
      <c r="G533" s="945">
        <f>G628</f>
        <v>134.05000000000001</v>
      </c>
      <c r="H533" s="946">
        <f>H628</f>
        <v>952</v>
      </c>
      <c r="I533" s="883"/>
      <c r="J533" s="1248"/>
      <c r="K533" s="572"/>
      <c r="L533" s="107"/>
      <c r="M533" s="99"/>
      <c r="N533" s="1297"/>
      <c r="O533" s="1308"/>
      <c r="P533" s="1308"/>
      <c r="Q533" s="1303"/>
      <c r="R533" s="1303"/>
      <c r="S533" s="577"/>
      <c r="T533" s="1303"/>
      <c r="U533" s="1304"/>
      <c r="V533" s="1298"/>
      <c r="W533" s="1303"/>
      <c r="X533" s="1303"/>
      <c r="Y533" s="1303"/>
      <c r="Z533" s="1303"/>
      <c r="AA533" s="1303"/>
    </row>
    <row r="534" spans="2:27" ht="12" customHeight="1" thickBot="1">
      <c r="B534" s="204"/>
      <c r="C534" s="781" t="s">
        <v>109</v>
      </c>
      <c r="D534" s="782"/>
      <c r="E534" s="845">
        <f>(E532*100/E680)-35</f>
        <v>3.009999999999998</v>
      </c>
      <c r="F534" s="849">
        <f>(F532*100/F680)-35</f>
        <v>2.2643478260869614</v>
      </c>
      <c r="G534" s="849">
        <f>(G532*100/G680)-35</f>
        <v>2.8731853785900796</v>
      </c>
      <c r="H534" s="897">
        <f>(H532*100/H680)-35</f>
        <v>2.3230147058823576</v>
      </c>
      <c r="I534" s="1410"/>
      <c r="J534" s="1249"/>
      <c r="K534" s="572"/>
      <c r="L534" s="107"/>
      <c r="M534" s="1095"/>
      <c r="N534" s="1298"/>
      <c r="O534" s="1056"/>
      <c r="P534" s="1064"/>
      <c r="Q534" s="1303"/>
      <c r="R534" s="1303"/>
      <c r="S534" s="99"/>
      <c r="T534" s="1303"/>
      <c r="U534" s="1091"/>
      <c r="V534" s="1303"/>
      <c r="W534" s="1303"/>
      <c r="X534" s="1303"/>
      <c r="Y534" s="1303"/>
      <c r="Z534" s="1303"/>
      <c r="AA534" s="1303"/>
    </row>
    <row r="535" spans="2:27">
      <c r="B535" s="555" t="s">
        <v>53</v>
      </c>
      <c r="C535" s="1163" t="s">
        <v>71</v>
      </c>
      <c r="D535" s="784"/>
      <c r="E535" s="1131"/>
      <c r="F535" s="947"/>
      <c r="G535" s="947"/>
      <c r="H535" s="953"/>
      <c r="I535" s="696"/>
      <c r="J535" s="696"/>
      <c r="K535" s="572"/>
      <c r="L535" s="107"/>
      <c r="M535" s="107"/>
      <c r="N535" s="1298"/>
      <c r="O535" s="107"/>
      <c r="P535" s="1303"/>
      <c r="Q535" s="1303"/>
      <c r="R535" s="1303"/>
      <c r="S535" s="1097"/>
      <c r="T535" s="1303"/>
      <c r="U535" s="1101"/>
      <c r="V535" s="1303"/>
      <c r="W535" s="1303"/>
      <c r="X535" s="1303"/>
      <c r="Y535" s="1303"/>
      <c r="Z535" s="1303"/>
      <c r="AA535" s="1303"/>
    </row>
    <row r="536" spans="2:27">
      <c r="B536" s="626" t="s">
        <v>92</v>
      </c>
      <c r="C536" s="212" t="s">
        <v>261</v>
      </c>
      <c r="D536" s="1323">
        <v>200</v>
      </c>
      <c r="E536" s="949">
        <v>0.6</v>
      </c>
      <c r="F536" s="948">
        <v>0.2</v>
      </c>
      <c r="G536" s="702">
        <v>12.338800000000001</v>
      </c>
      <c r="H536" s="925">
        <v>59.49</v>
      </c>
      <c r="I536" s="887">
        <v>91</v>
      </c>
      <c r="J536" s="1008" t="s">
        <v>183</v>
      </c>
      <c r="K536" s="572"/>
      <c r="L536" s="107"/>
      <c r="M536" s="107"/>
      <c r="N536" s="1298"/>
      <c r="O536" s="107"/>
      <c r="P536" s="1305"/>
      <c r="Q536" s="1303"/>
      <c r="R536" s="1303"/>
      <c r="S536" s="1091"/>
      <c r="T536" s="1303"/>
      <c r="U536" s="577"/>
      <c r="V536" s="1303"/>
      <c r="W536" s="1303"/>
      <c r="X536" s="1303"/>
      <c r="Y536" s="1303"/>
      <c r="Z536" s="1303"/>
      <c r="AA536" s="1303"/>
    </row>
    <row r="537" spans="2:27" ht="15.6">
      <c r="B537" s="627" t="s">
        <v>11</v>
      </c>
      <c r="C537" s="212" t="s">
        <v>177</v>
      </c>
      <c r="D537" s="1321">
        <v>110</v>
      </c>
      <c r="E537" s="886">
        <v>1.7809999999999999</v>
      </c>
      <c r="F537" s="702">
        <v>5.7110000000000003</v>
      </c>
      <c r="G537" s="1411">
        <v>8.91</v>
      </c>
      <c r="H537" s="703">
        <v>90.563000000000002</v>
      </c>
      <c r="I537" s="1342">
        <v>62</v>
      </c>
      <c r="J537" s="1008" t="s">
        <v>132</v>
      </c>
      <c r="K537" s="320"/>
      <c r="L537" s="107"/>
      <c r="M537" s="107"/>
      <c r="N537" s="1303"/>
      <c r="O537" s="107"/>
      <c r="P537" s="985"/>
      <c r="Q537" s="1303"/>
      <c r="R537" s="1303"/>
      <c r="S537" s="1097"/>
      <c r="T537" s="1303"/>
      <c r="U537" s="1092"/>
      <c r="V537" s="1303"/>
      <c r="W537" s="1303"/>
      <c r="X537" s="1303"/>
      <c r="Y537" s="1303"/>
      <c r="Z537" s="1303"/>
      <c r="AA537" s="1303"/>
    </row>
    <row r="538" spans="2:27">
      <c r="B538" s="58"/>
      <c r="C538" s="1412" t="s">
        <v>178</v>
      </c>
      <c r="D538" s="766">
        <v>20</v>
      </c>
      <c r="E538" s="1413">
        <v>0.35239999999999999</v>
      </c>
      <c r="F538" s="700">
        <v>0.99919999999999998</v>
      </c>
      <c r="G538" s="701">
        <v>1.4048</v>
      </c>
      <c r="H538" s="701">
        <v>16.02</v>
      </c>
      <c r="I538" s="1414">
        <v>62</v>
      </c>
      <c r="J538" s="1415" t="s">
        <v>179</v>
      </c>
      <c r="K538" s="107"/>
      <c r="L538" s="107"/>
      <c r="M538" s="107"/>
      <c r="N538" s="142"/>
      <c r="O538" s="107"/>
      <c r="P538" s="102"/>
      <c r="Q538" s="1303"/>
      <c r="R538" s="1303"/>
      <c r="S538" s="1097"/>
      <c r="T538" s="1303"/>
      <c r="U538" s="1091"/>
      <c r="V538" s="1303"/>
      <c r="W538" s="1303"/>
      <c r="X538" s="1303"/>
      <c r="Y538" s="1303"/>
      <c r="Z538" s="1303"/>
      <c r="AA538" s="1303"/>
    </row>
    <row r="539" spans="2:27" ht="15" thickBot="1">
      <c r="B539" s="634" t="s">
        <v>16</v>
      </c>
      <c r="C539" s="650" t="s">
        <v>103</v>
      </c>
      <c r="D539" s="713">
        <v>30</v>
      </c>
      <c r="E539" s="756">
        <v>1.4</v>
      </c>
      <c r="F539" s="699">
        <v>0.495</v>
      </c>
      <c r="G539" s="699">
        <v>13.031000000000001</v>
      </c>
      <c r="H539" s="1103">
        <v>62.174999999999997</v>
      </c>
      <c r="I539" s="870">
        <v>19</v>
      </c>
      <c r="J539" s="1017" t="s">
        <v>8</v>
      </c>
      <c r="K539" s="142"/>
      <c r="L539" s="107"/>
      <c r="M539" s="1300"/>
      <c r="N539" s="1297"/>
      <c r="O539" s="107"/>
      <c r="P539" s="1298"/>
      <c r="Q539" s="1303"/>
      <c r="R539" s="1303"/>
      <c r="S539" s="1097"/>
      <c r="T539" s="1303"/>
      <c r="U539" s="1092"/>
      <c r="V539" s="1303"/>
      <c r="W539" s="1303"/>
      <c r="X539" s="1303"/>
      <c r="Y539" s="1303"/>
      <c r="Z539" s="1303"/>
      <c r="AA539" s="1303"/>
    </row>
    <row r="540" spans="2:27">
      <c r="B540" s="575" t="s">
        <v>76</v>
      </c>
      <c r="C540" s="785"/>
      <c r="D540" s="940">
        <f>SUM(D536:D539)</f>
        <v>360</v>
      </c>
      <c r="E540" s="888">
        <f>SUM(E536:E539)</f>
        <v>4.1334</v>
      </c>
      <c r="F540" s="941">
        <f>SUM(F536:F539)</f>
        <v>7.4052000000000007</v>
      </c>
      <c r="G540" s="944">
        <f>SUM(G536:G539)</f>
        <v>35.684600000000003</v>
      </c>
      <c r="H540" s="1416">
        <f>SUM(H536:H539)</f>
        <v>228.24799999999999</v>
      </c>
      <c r="I540" s="878"/>
      <c r="J540" s="1074"/>
      <c r="K540" s="142"/>
      <c r="L540" s="1305"/>
      <c r="M540" s="1300"/>
      <c r="N540" s="1298"/>
      <c r="O540" s="107"/>
      <c r="P540" s="107"/>
      <c r="Q540" s="431"/>
      <c r="R540" s="726"/>
      <c r="S540" s="1304"/>
      <c r="T540" s="192"/>
      <c r="U540" s="1304"/>
      <c r="V540" s="192"/>
      <c r="W540" s="1303"/>
      <c r="X540" s="1303"/>
      <c r="Y540" s="1303"/>
      <c r="Z540" s="1303"/>
      <c r="AA540" s="1303"/>
    </row>
    <row r="541" spans="2:27">
      <c r="B541" s="570"/>
      <c r="C541" s="779" t="s">
        <v>10</v>
      </c>
      <c r="D541" s="780">
        <v>0.1</v>
      </c>
      <c r="E541" s="950">
        <f>E632</f>
        <v>9</v>
      </c>
      <c r="F541" s="945">
        <f>F632</f>
        <v>9.1999999999999993</v>
      </c>
      <c r="G541" s="945">
        <f>G632</f>
        <v>38.299999999999997</v>
      </c>
      <c r="H541" s="946">
        <f>H632</f>
        <v>272</v>
      </c>
      <c r="I541" s="883"/>
      <c r="J541" s="1248"/>
      <c r="K541" s="142"/>
      <c r="L541" s="111"/>
      <c r="M541" s="1090"/>
      <c r="N541" s="295"/>
      <c r="O541" s="157"/>
      <c r="P541" s="1309"/>
      <c r="Q541" s="729"/>
      <c r="R541" s="111"/>
      <c r="S541" s="1308"/>
      <c r="T541" s="142"/>
      <c r="U541" s="1308"/>
      <c r="V541" s="142"/>
      <c r="W541" s="1303"/>
      <c r="X541" s="1303"/>
      <c r="Y541" s="1303"/>
      <c r="Z541" s="1303"/>
      <c r="AA541" s="1303"/>
    </row>
    <row r="542" spans="2:27" ht="15" thickBot="1">
      <c r="B542" s="204"/>
      <c r="C542" s="781" t="s">
        <v>109</v>
      </c>
      <c r="D542" s="782"/>
      <c r="E542" s="845">
        <f>(E540*100/E680)-10</f>
        <v>-5.4073333333333338</v>
      </c>
      <c r="F542" s="849">
        <f>(F540*100/F680)-10</f>
        <v>-1.9508695652173902</v>
      </c>
      <c r="G542" s="849">
        <f>(G540*100/G680)-10</f>
        <v>-0.68287206266318456</v>
      </c>
      <c r="H542" s="897">
        <f>(H540*100/H680)-10</f>
        <v>-1.6085294117647067</v>
      </c>
      <c r="I542" s="884"/>
      <c r="J542" s="1249"/>
      <c r="K542" s="4"/>
      <c r="L542" s="1305"/>
      <c r="M542" s="1300"/>
      <c r="N542" s="1298"/>
      <c r="O542" s="107"/>
      <c r="P542" s="107"/>
      <c r="Q542" s="1300"/>
      <c r="R542" s="1305"/>
      <c r="S542" s="1300"/>
      <c r="T542" s="1297"/>
      <c r="U542" s="1300"/>
      <c r="V542" s="1297"/>
      <c r="W542" s="1303"/>
      <c r="X542" s="1303"/>
      <c r="Y542" s="1303"/>
      <c r="Z542" s="1303"/>
      <c r="AA542" s="1303"/>
    </row>
    <row r="543" spans="2:27" ht="15" thickBot="1">
      <c r="K543" s="4"/>
      <c r="L543" s="1303"/>
      <c r="M543" s="1304"/>
      <c r="N543" s="1303"/>
      <c r="O543" s="107"/>
      <c r="P543" s="410"/>
      <c r="Q543" s="1303"/>
      <c r="R543" s="1305"/>
      <c r="S543" s="1300"/>
      <c r="T543" s="1298"/>
      <c r="U543" s="1300"/>
      <c r="V543" s="1298"/>
      <c r="W543" s="1303"/>
      <c r="X543" s="1303"/>
      <c r="Y543" s="1303"/>
      <c r="Z543" s="1303"/>
      <c r="AA543" s="1303"/>
    </row>
    <row r="544" spans="2:27">
      <c r="B544" s="538"/>
      <c r="C544" s="40" t="s">
        <v>90</v>
      </c>
      <c r="D544" s="41"/>
      <c r="E544" s="129">
        <f>E519+E532</f>
        <v>52.87299999999999</v>
      </c>
      <c r="F544" s="209">
        <f>F519+F532</f>
        <v>56.439499999999995</v>
      </c>
      <c r="G544" s="209">
        <f>G519+G532</f>
        <v>233.51030000000003</v>
      </c>
      <c r="H544" s="539">
        <f>H519+H532</f>
        <v>1648.8690000000001</v>
      </c>
      <c r="K544" s="4"/>
      <c r="L544" s="1303"/>
      <c r="M544" s="1304"/>
      <c r="N544" s="1303"/>
      <c r="O544" s="107"/>
      <c r="P544" s="107"/>
      <c r="Q544" s="1303"/>
      <c r="R544" s="111"/>
      <c r="S544" s="1090"/>
      <c r="T544" s="295"/>
      <c r="U544" s="99"/>
      <c r="V544" s="1303"/>
      <c r="W544" s="1303"/>
      <c r="X544" s="1303"/>
      <c r="Y544" s="1303"/>
      <c r="Z544" s="1303"/>
      <c r="AA544" s="1303"/>
    </row>
    <row r="545" spans="2:27">
      <c r="B545" s="341"/>
      <c r="C545" s="552" t="s">
        <v>10</v>
      </c>
      <c r="D545" s="617">
        <v>0.6</v>
      </c>
      <c r="E545" s="595">
        <f>E636</f>
        <v>54</v>
      </c>
      <c r="F545" s="594">
        <f>F636</f>
        <v>55.2</v>
      </c>
      <c r="G545" s="594">
        <f>G636</f>
        <v>229.8</v>
      </c>
      <c r="H545" s="715">
        <f>H636</f>
        <v>1632</v>
      </c>
      <c r="I545" s="107"/>
      <c r="J545" s="107"/>
      <c r="K545" s="4"/>
      <c r="L545" s="111"/>
      <c r="M545" s="112"/>
      <c r="N545" s="1303"/>
      <c r="O545" s="107"/>
      <c r="P545" s="102"/>
      <c r="Q545" s="102"/>
      <c r="R545" s="1305"/>
      <c r="S545" s="1300"/>
      <c r="T545" s="1298"/>
      <c r="U545" s="1300"/>
      <c r="V545" s="1298"/>
      <c r="W545" s="1303"/>
      <c r="X545" s="1303"/>
      <c r="Y545" s="1303"/>
      <c r="Z545" s="1303"/>
      <c r="AA545" s="1303"/>
    </row>
    <row r="546" spans="2:27" ht="15" thickBot="1">
      <c r="B546" s="204"/>
      <c r="C546" s="568" t="s">
        <v>109</v>
      </c>
      <c r="D546" s="613"/>
      <c r="E546" s="709">
        <f>(E544*100/E680)-60</f>
        <v>-1.2522222222222297</v>
      </c>
      <c r="F546" s="386">
        <f>(F544*100/F680)-60</f>
        <v>1.3472826086956502</v>
      </c>
      <c r="G546" s="386">
        <f>(G544*100/G680)-60</f>
        <v>0.96874673629243802</v>
      </c>
      <c r="H546" s="710">
        <f>(H544*100/H680)-60</f>
        <v>0.62018382352942325</v>
      </c>
      <c r="I546" s="494"/>
      <c r="J546" s="31"/>
      <c r="K546" s="4"/>
      <c r="L546" s="111"/>
      <c r="M546" s="112"/>
      <c r="N546" s="1303"/>
      <c r="O546" s="107"/>
      <c r="P546" s="983"/>
      <c r="Q546" s="296"/>
      <c r="R546" s="1303"/>
      <c r="S546" s="1304"/>
      <c r="T546" s="1303"/>
      <c r="U546" s="1092"/>
      <c r="V546" s="1303"/>
      <c r="W546" s="1303"/>
      <c r="X546" s="1303"/>
      <c r="Y546" s="1303"/>
      <c r="Z546" s="1303"/>
      <c r="AA546" s="1303"/>
    </row>
    <row r="547" spans="2:27" ht="15" thickBot="1">
      <c r="I547" s="550"/>
      <c r="J547" s="5"/>
      <c r="K547" s="4"/>
      <c r="L547" s="111"/>
      <c r="M547" s="112"/>
      <c r="N547" s="1303"/>
      <c r="O547" s="107"/>
      <c r="P547" s="107"/>
      <c r="Q547" s="431"/>
      <c r="R547" s="431"/>
      <c r="S547" s="431"/>
      <c r="T547" s="1303"/>
      <c r="U547" s="1092"/>
      <c r="V547" s="1303"/>
      <c r="W547" s="158"/>
      <c r="X547" s="468"/>
      <c r="Y547" s="1303"/>
      <c r="Z547" s="1303"/>
      <c r="AA547" s="1303"/>
    </row>
    <row r="548" spans="2:27">
      <c r="B548" s="538"/>
      <c r="C548" s="40" t="s">
        <v>89</v>
      </c>
      <c r="D548" s="41"/>
      <c r="E548" s="129">
        <f>E532+E540</f>
        <v>38.342399999999998</v>
      </c>
      <c r="F548" s="209">
        <f>F532+F540</f>
        <v>41.688400000000001</v>
      </c>
      <c r="G548" s="209">
        <f>G532+G540</f>
        <v>180.7389</v>
      </c>
      <c r="H548" s="539">
        <f>H532+H540</f>
        <v>1243.434</v>
      </c>
      <c r="I548" s="5"/>
      <c r="J548" s="5"/>
      <c r="K548" s="4"/>
      <c r="L548" s="1303"/>
      <c r="M548" s="1304"/>
      <c r="N548" s="1303"/>
      <c r="O548" s="107"/>
      <c r="P548" s="107"/>
      <c r="Q548" s="729"/>
      <c r="R548" s="729"/>
      <c r="S548" s="729"/>
      <c r="T548" s="726"/>
      <c r="U548" s="1304"/>
      <c r="V548" s="1057"/>
      <c r="W548" s="158"/>
      <c r="X548" s="468"/>
      <c r="Y548" s="1303"/>
      <c r="Z548" s="1303"/>
      <c r="AA548" s="1303"/>
    </row>
    <row r="549" spans="2:27">
      <c r="B549" s="341"/>
      <c r="C549" s="552" t="s">
        <v>10</v>
      </c>
      <c r="D549" s="617">
        <v>0.45</v>
      </c>
      <c r="E549" s="595">
        <f>E640</f>
        <v>40.5</v>
      </c>
      <c r="F549" s="594">
        <f>F640</f>
        <v>41.4</v>
      </c>
      <c r="G549" s="594">
        <f>G640</f>
        <v>172.35</v>
      </c>
      <c r="H549" s="715">
        <f>H640</f>
        <v>1224</v>
      </c>
      <c r="K549" s="4"/>
      <c r="L549" s="726"/>
      <c r="M549" s="1304"/>
      <c r="N549" s="1141"/>
      <c r="O549" s="107"/>
      <c r="P549" s="107"/>
      <c r="Q549" s="1303"/>
      <c r="R549" s="1303"/>
      <c r="S549" s="1303"/>
      <c r="T549" s="1303"/>
      <c r="U549" s="1303"/>
      <c r="V549" s="102"/>
      <c r="W549" s="158"/>
      <c r="X549" s="481"/>
      <c r="Y549" s="1303"/>
      <c r="Z549" s="1303"/>
      <c r="AA549" s="1303"/>
    </row>
    <row r="550" spans="2:27" ht="15" thickBot="1">
      <c r="B550" s="204"/>
      <c r="C550" s="568" t="s">
        <v>109</v>
      </c>
      <c r="D550" s="613"/>
      <c r="E550" s="709">
        <f>(E548*100/E680)-45</f>
        <v>-2.3973333333333358</v>
      </c>
      <c r="F550" s="386">
        <f>(F548*100/F680)-45</f>
        <v>0.31347826086956587</v>
      </c>
      <c r="G550" s="386">
        <f>(G548*100/G680)-45</f>
        <v>2.1903133159268933</v>
      </c>
      <c r="H550" s="710">
        <f>(H548*100/H680)-45</f>
        <v>0.71448529411764383</v>
      </c>
      <c r="K550" s="6"/>
      <c r="L550" s="1455"/>
      <c r="M550" s="1303"/>
      <c r="N550" s="533"/>
      <c r="O550" s="446"/>
      <c r="P550" s="603"/>
      <c r="Q550" s="1303"/>
      <c r="R550" s="1303"/>
      <c r="S550" s="1303"/>
      <c r="T550" s="1303"/>
      <c r="U550" s="1303"/>
      <c r="V550" s="521"/>
      <c r="W550" s="514"/>
      <c r="X550" s="181"/>
      <c r="Y550" s="1303"/>
      <c r="Z550" s="1303"/>
      <c r="AA550" s="1303"/>
    </row>
    <row r="551" spans="2:27" ht="15" thickBot="1">
      <c r="I551" s="5"/>
      <c r="J551" s="5"/>
      <c r="K551" s="654"/>
      <c r="L551" s="134"/>
      <c r="M551" s="315"/>
      <c r="N551" s="315"/>
      <c r="O551" s="315"/>
      <c r="P551" s="315"/>
      <c r="Q551" s="1303"/>
      <c r="R551" s="1303"/>
      <c r="S551" s="1303"/>
      <c r="T551" s="1303"/>
      <c r="U551" s="107"/>
      <c r="V551" s="107"/>
      <c r="W551" s="107"/>
      <c r="X551" s="189"/>
      <c r="Y551" s="1303"/>
      <c r="Z551" s="1303"/>
      <c r="AA551" s="1303"/>
    </row>
    <row r="552" spans="2:27">
      <c r="B552" s="538"/>
      <c r="C552" s="40" t="s">
        <v>77</v>
      </c>
      <c r="D552" s="41"/>
      <c r="E552" s="136">
        <f>E519+E532+E540</f>
        <v>57.006399999999992</v>
      </c>
      <c r="F552" s="80">
        <f>F519+F532+F540</f>
        <v>63.844699999999996</v>
      </c>
      <c r="G552" s="80">
        <f>G519+G532+G540</f>
        <v>269.19490000000002</v>
      </c>
      <c r="H552" s="210">
        <f>H519+H532+H540</f>
        <v>1877.1170000000002</v>
      </c>
      <c r="I552" s="5"/>
      <c r="J552" s="5"/>
      <c r="K552" s="6"/>
      <c r="L552" s="227"/>
      <c r="M552" s="296"/>
      <c r="N552" s="296"/>
      <c r="O552" s="296"/>
      <c r="P552" s="158"/>
      <c r="Q552" s="1303"/>
      <c r="R552" s="1303"/>
      <c r="S552" s="1303"/>
      <c r="T552" s="107"/>
      <c r="U552" s="107"/>
      <c r="V552" s="107"/>
      <c r="W552" s="107"/>
      <c r="X552" s="107"/>
      <c r="Y552" s="1303"/>
      <c r="Z552" s="1303"/>
      <c r="AA552" s="1303"/>
    </row>
    <row r="553" spans="2:27">
      <c r="B553" s="570"/>
      <c r="C553" s="571" t="s">
        <v>10</v>
      </c>
      <c r="D553" s="617">
        <v>0.7</v>
      </c>
      <c r="E553" s="595">
        <f>E644</f>
        <v>63</v>
      </c>
      <c r="F553" s="594">
        <f>F644</f>
        <v>64.400000000000006</v>
      </c>
      <c r="G553" s="594">
        <f>G644</f>
        <v>268.10000000000002</v>
      </c>
      <c r="H553" s="715">
        <f>H644</f>
        <v>1904</v>
      </c>
      <c r="I553" s="550"/>
      <c r="J553" s="5"/>
      <c r="K553" s="6"/>
      <c r="L553" s="642"/>
      <c r="M553" s="1308"/>
      <c r="N553" s="1308"/>
      <c r="O553" s="1308"/>
      <c r="P553" s="1308"/>
      <c r="Q553" s="1303"/>
      <c r="R553" s="1300"/>
      <c r="S553" s="1298"/>
      <c r="T553" s="294"/>
      <c r="U553" s="294"/>
      <c r="V553" s="466"/>
      <c r="W553" s="158"/>
      <c r="X553" s="523"/>
      <c r="Y553" s="1303"/>
      <c r="Z553" s="1303"/>
      <c r="AA553" s="1303"/>
    </row>
    <row r="554" spans="2:27" ht="15" thickBot="1">
      <c r="B554" s="204"/>
      <c r="C554" s="568" t="s">
        <v>109</v>
      </c>
      <c r="D554" s="613"/>
      <c r="E554" s="709">
        <f>(E552*100/E680)-70</f>
        <v>-6.6595555555555634</v>
      </c>
      <c r="F554" s="386">
        <f>(F552*100/F680)-70</f>
        <v>-0.60358695652175243</v>
      </c>
      <c r="G554" s="386">
        <f>(G552*100/G680)-70</f>
        <v>0.28587467362925167</v>
      </c>
      <c r="H554" s="710">
        <f>(H552*100/H680)-70</f>
        <v>-0.98834558823529051</v>
      </c>
      <c r="I554" s="5"/>
      <c r="J554" s="5"/>
      <c r="K554" s="6"/>
      <c r="L554" s="1308"/>
      <c r="M554" s="1063"/>
      <c r="N554" s="1063"/>
      <c r="O554" s="1063"/>
      <c r="P554" s="1063"/>
      <c r="Q554" s="142"/>
      <c r="R554" s="1300"/>
      <c r="S554" s="1298"/>
      <c r="T554" s="102"/>
      <c r="U554" s="102"/>
      <c r="V554" s="102"/>
      <c r="W554" s="158"/>
      <c r="X554" s="468"/>
      <c r="Y554" s="1303"/>
      <c r="Z554" s="1303"/>
      <c r="AA554" s="1303"/>
    </row>
    <row r="555" spans="2:27" ht="15.6">
      <c r="B555" s="584"/>
      <c r="C555" s="67"/>
      <c r="E555" s="1071"/>
      <c r="F555" s="1071"/>
      <c r="G555" s="1071"/>
      <c r="H555" s="1071"/>
      <c r="I555" s="494"/>
      <c r="J555" s="31"/>
      <c r="K555" s="6"/>
      <c r="L555" s="143"/>
      <c r="M555" s="103"/>
      <c r="N555" s="1303"/>
      <c r="O555" s="107"/>
      <c r="P555" s="107"/>
      <c r="Q555" s="524"/>
      <c r="R555" s="99"/>
      <c r="S555" s="1298"/>
      <c r="T555" s="296"/>
      <c r="U555" s="296"/>
      <c r="V555" s="296"/>
      <c r="W555" s="158"/>
      <c r="X555" s="468"/>
      <c r="Y555" s="1303"/>
      <c r="Z555" s="1303"/>
      <c r="AA555" s="1303"/>
    </row>
    <row r="556" spans="2:27" ht="14.25" customHeight="1">
      <c r="B556" s="1"/>
      <c r="C556" s="67"/>
      <c r="I556" s="550"/>
      <c r="J556" s="5"/>
      <c r="K556" s="6"/>
      <c r="L556" s="1303"/>
      <c r="M556" s="1303"/>
      <c r="N556" s="1303"/>
      <c r="O556" s="107"/>
      <c r="P556" s="107"/>
      <c r="Q556" s="510"/>
      <c r="R556" s="1300"/>
      <c r="S556" s="1298"/>
      <c r="T556" s="102"/>
      <c r="U556" s="102"/>
      <c r="V556" s="423"/>
      <c r="W556" s="158"/>
      <c r="X556" s="468"/>
      <c r="Y556" s="1303"/>
      <c r="Z556" s="1303"/>
      <c r="AA556" s="1303"/>
    </row>
    <row r="557" spans="2:27">
      <c r="B557" s="1272"/>
      <c r="C557" s="67"/>
      <c r="I557" s="5"/>
      <c r="J557" s="5"/>
      <c r="K557" s="6"/>
      <c r="L557" s="508"/>
      <c r="M557" s="508"/>
      <c r="N557" s="508"/>
      <c r="O557" s="184"/>
      <c r="P557" s="107"/>
      <c r="Q557" s="1303"/>
      <c r="R557" s="1300"/>
      <c r="S557" s="1298"/>
      <c r="T557" s="102"/>
      <c r="U557" s="102"/>
      <c r="V557" s="423"/>
      <c r="W557" s="158"/>
      <c r="X557" s="468"/>
      <c r="Y557" s="1303"/>
      <c r="Z557" s="1303"/>
      <c r="AA557" s="1303"/>
    </row>
    <row r="558" spans="2:27" ht="15.6">
      <c r="H558" s="49"/>
      <c r="I558" s="49"/>
      <c r="J558" s="49"/>
      <c r="K558" s="6"/>
      <c r="L558" s="134"/>
      <c r="M558" s="134"/>
      <c r="N558" s="134"/>
      <c r="O558" s="1440"/>
      <c r="P558" s="107"/>
      <c r="Q558" s="511"/>
      <c r="R558" s="1300"/>
      <c r="S558" s="1298"/>
      <c r="T558" s="102"/>
      <c r="U558" s="102"/>
      <c r="V558" s="102"/>
      <c r="W558" s="158"/>
      <c r="X558" s="468"/>
      <c r="Y558" s="1303"/>
      <c r="Z558" s="1303"/>
      <c r="AA558" s="1303"/>
    </row>
    <row r="559" spans="2:27" ht="18.75" customHeight="1">
      <c r="D559" s="12" t="str">
        <f>D58</f>
        <v xml:space="preserve">Россия Краснодарский край </v>
      </c>
      <c r="K559" s="6"/>
      <c r="L559" s="107"/>
      <c r="M559" s="107"/>
      <c r="N559" s="107"/>
      <c r="O559" s="107"/>
      <c r="P559" s="107"/>
      <c r="Q559" s="512"/>
      <c r="R559" s="1300"/>
      <c r="S559" s="1298"/>
      <c r="T559" s="102"/>
      <c r="U559" s="102"/>
      <c r="V559" s="102"/>
      <c r="W559" s="158"/>
      <c r="X559" s="468"/>
      <c r="Y559" s="1303"/>
      <c r="Z559" s="1303"/>
      <c r="AA559" s="1303"/>
    </row>
    <row r="560" spans="2:27">
      <c r="B560" s="25" t="str">
        <f>B59</f>
        <v xml:space="preserve">     10 - ТИДНЕВНОЕ  МЕНЮ  ПРИГОТОВЛЯЕМЫХ  БЛЮД ШКОЛЬНЫХ    З А В Т Р А К О В - О Б Е Д О В - П О Л Д Н И К О В</v>
      </c>
      <c r="D560"/>
      <c r="E560"/>
      <c r="I560"/>
      <c r="J560"/>
      <c r="K560" s="6"/>
      <c r="L560" s="1303"/>
      <c r="M560" s="1308"/>
      <c r="N560" s="1303"/>
      <c r="O560" s="107"/>
      <c r="P560" s="107"/>
      <c r="Q560" s="417"/>
      <c r="R560" s="312"/>
      <c r="S560" s="1299"/>
      <c r="T560" s="513"/>
      <c r="U560" s="514"/>
      <c r="V560" s="522"/>
      <c r="W560" s="514"/>
      <c r="X560" s="181"/>
      <c r="Y560" s="1303"/>
      <c r="Z560" s="1303"/>
      <c r="AA560" s="1303"/>
    </row>
    <row r="561" spans="2:27" ht="15" customHeight="1">
      <c r="C561" s="25" t="str">
        <f>C60</f>
        <v xml:space="preserve">                            ДЛЯ  УЧАЩИХСЯ  В ОБЩЕОБРАЗОВАТЕЛЬНОМ УЧРЕЖДЕНИЕ</v>
      </c>
      <c r="E561"/>
      <c r="F561"/>
      <c r="G561" s="25"/>
      <c r="H561" s="25"/>
      <c r="I561" s="26"/>
      <c r="J561" s="26"/>
      <c r="K561" s="6"/>
      <c r="L561" s="1357"/>
      <c r="M561" s="315"/>
      <c r="N561" s="315"/>
      <c r="O561" s="315"/>
      <c r="P561" s="315"/>
      <c r="Q561" s="1298"/>
      <c r="R561" s="1303"/>
      <c r="S561" s="1303"/>
      <c r="T561" s="1303"/>
      <c r="U561" s="1303"/>
      <c r="V561" s="1303"/>
      <c r="W561" s="1303"/>
      <c r="X561" s="189"/>
      <c r="Y561" s="1303"/>
      <c r="Z561" s="1303"/>
      <c r="AA561" s="1303"/>
    </row>
    <row r="562" spans="2:27" ht="19.5" customHeight="1">
      <c r="B562" s="541" t="str">
        <f>B61</f>
        <v xml:space="preserve">   Возрастная категория:   с   12  лет  и старше                 Сезон:    ЗИМА  -  ВЕСНА  2025 -____г.г.</v>
      </c>
      <c r="C562" s="26"/>
      <c r="D562"/>
      <c r="E562" s="28"/>
      <c r="F562"/>
      <c r="G562" s="2"/>
      <c r="H562" s="26"/>
      <c r="I562" s="26"/>
      <c r="J562" s="33"/>
      <c r="K562" s="6"/>
      <c r="L562" s="134"/>
      <c r="M562" s="102"/>
      <c r="N562" s="102"/>
      <c r="O562" s="102"/>
      <c r="P562" s="1214"/>
      <c r="Q562" s="186"/>
      <c r="R562" s="1303"/>
      <c r="S562" s="1303"/>
      <c r="T562" s="1303"/>
      <c r="U562" s="1303"/>
      <c r="V562" s="1303"/>
      <c r="W562" s="317"/>
      <c r="X562" s="189"/>
      <c r="Y562" s="1303"/>
      <c r="Z562" s="1303"/>
      <c r="AA562" s="1303"/>
    </row>
    <row r="563" spans="2:27" ht="18.600000000000001" thickBot="1">
      <c r="C563" s="1"/>
      <c r="D563" s="620" t="s">
        <v>97</v>
      </c>
      <c r="E563" s="1404"/>
      <c r="F563" s="1404"/>
      <c r="G563" s="1404"/>
      <c r="H563" s="1404"/>
      <c r="K563" s="6"/>
      <c r="L563" s="237"/>
      <c r="M563" s="1308"/>
      <c r="N563" s="1308"/>
      <c r="O563" s="1308"/>
      <c r="P563" s="1308"/>
      <c r="Q563" s="1303"/>
      <c r="R563" s="1303"/>
      <c r="S563" s="1303"/>
      <c r="T563" s="1303"/>
      <c r="U563" s="1303"/>
      <c r="V563" s="1303"/>
      <c r="W563" s="107"/>
      <c r="X563" s="107"/>
      <c r="Y563" s="1303"/>
      <c r="Z563" s="1303"/>
      <c r="AA563" s="1303"/>
    </row>
    <row r="564" spans="2:27" ht="16.2" thickBot="1">
      <c r="B564" s="343" t="s">
        <v>39</v>
      </c>
      <c r="C564" s="76"/>
      <c r="D564" s="344" t="s">
        <v>40</v>
      </c>
      <c r="E564" s="298" t="s">
        <v>41</v>
      </c>
      <c r="F564" s="298"/>
      <c r="G564" s="298"/>
      <c r="H564" s="345" t="s">
        <v>42</v>
      </c>
      <c r="I564" s="346" t="s">
        <v>43</v>
      </c>
      <c r="J564" s="347" t="s">
        <v>44</v>
      </c>
      <c r="K564" s="6"/>
      <c r="L564" s="1308"/>
      <c r="M564" s="1063"/>
      <c r="N564" s="1063"/>
      <c r="O564" s="1063"/>
      <c r="P564" s="1063"/>
      <c r="Q564" s="1303"/>
      <c r="R564" s="582"/>
      <c r="S564" s="1300"/>
      <c r="T564" s="1304"/>
      <c r="U564" s="1303"/>
      <c r="V564" s="1303"/>
      <c r="W564" s="107"/>
      <c r="X564" s="107"/>
      <c r="Y564" s="1303"/>
      <c r="Z564" s="1303"/>
      <c r="AA564" s="1303"/>
    </row>
    <row r="565" spans="2:27">
      <c r="B565" s="348" t="s">
        <v>45</v>
      </c>
      <c r="C565" s="349" t="s">
        <v>46</v>
      </c>
      <c r="D565" s="350" t="s">
        <v>47</v>
      </c>
      <c r="E565" s="351" t="s">
        <v>48</v>
      </c>
      <c r="F565" s="351" t="s">
        <v>19</v>
      </c>
      <c r="G565" s="351" t="s">
        <v>20</v>
      </c>
      <c r="H565" s="352" t="s">
        <v>49</v>
      </c>
      <c r="I565" s="353" t="s">
        <v>50</v>
      </c>
      <c r="J565" s="354" t="s">
        <v>96</v>
      </c>
      <c r="K565" s="6"/>
      <c r="L565" s="107"/>
      <c r="M565" s="1303"/>
      <c r="N565" s="1303"/>
      <c r="O565" s="1303"/>
      <c r="P565" s="1303"/>
      <c r="Q565" s="503"/>
      <c r="R565" s="1303"/>
      <c r="S565" s="1308"/>
      <c r="T565" s="1303"/>
      <c r="U565" s="1303"/>
      <c r="V565" s="1303"/>
      <c r="W565" s="504"/>
      <c r="X565" s="504"/>
      <c r="Y565" s="1303"/>
      <c r="Z565" s="1303"/>
      <c r="AA565" s="1303"/>
    </row>
    <row r="566" spans="2:27" ht="15" thickBot="1">
      <c r="B566" s="355"/>
      <c r="C566" s="383"/>
      <c r="D566" s="356"/>
      <c r="E566" s="357" t="s">
        <v>5</v>
      </c>
      <c r="F566" s="357" t="s">
        <v>6</v>
      </c>
      <c r="G566" s="357" t="s">
        <v>7</v>
      </c>
      <c r="H566" s="358" t="s">
        <v>51</v>
      </c>
      <c r="I566" s="359" t="s">
        <v>52</v>
      </c>
      <c r="J566" s="360" t="s">
        <v>95</v>
      </c>
      <c r="K566" s="6"/>
      <c r="L566" s="1359"/>
      <c r="M566" s="315"/>
      <c r="N566" s="315"/>
      <c r="O566" s="315"/>
      <c r="P566" s="315"/>
      <c r="Q566" s="1303"/>
      <c r="R566" s="1305"/>
      <c r="S566" s="1300"/>
      <c r="T566" s="1298"/>
      <c r="U566" s="1308"/>
      <c r="V566" s="1303"/>
      <c r="W566" s="159"/>
      <c r="X566" s="507"/>
      <c r="Y566" s="1303"/>
      <c r="Z566" s="1303"/>
      <c r="AA566" s="1303"/>
    </row>
    <row r="567" spans="2:27">
      <c r="B567" s="76"/>
      <c r="C567" s="361" t="s">
        <v>33</v>
      </c>
      <c r="D567" s="768"/>
      <c r="E567" s="362"/>
      <c r="F567" s="363"/>
      <c r="G567" s="363"/>
      <c r="H567" s="491"/>
      <c r="I567" s="387"/>
      <c r="J567" s="366"/>
      <c r="K567" s="6"/>
      <c r="L567" s="134"/>
      <c r="M567" s="296"/>
      <c r="N567" s="102"/>
      <c r="O567" s="102"/>
      <c r="P567" s="1214"/>
      <c r="Q567" s="1303"/>
      <c r="R567" s="1305"/>
      <c r="S567" s="1300"/>
      <c r="T567" s="1298"/>
      <c r="U567" s="99"/>
      <c r="V567" s="1297"/>
      <c r="W567" s="184"/>
      <c r="X567" s="241"/>
      <c r="Y567" s="1303"/>
      <c r="Z567" s="1303"/>
      <c r="AA567" s="1303"/>
    </row>
    <row r="568" spans="2:27">
      <c r="B568" s="367" t="s">
        <v>53</v>
      </c>
      <c r="C568" s="961" t="s">
        <v>223</v>
      </c>
      <c r="D568" s="1072">
        <v>100</v>
      </c>
      <c r="E568" s="1432">
        <v>10.709899999999999</v>
      </c>
      <c r="F568" s="704">
        <v>15.31</v>
      </c>
      <c r="G568" s="858">
        <v>9.2208000000000006</v>
      </c>
      <c r="H568" s="703">
        <v>232.6438</v>
      </c>
      <c r="I568" s="388">
        <v>63</v>
      </c>
      <c r="J568" s="1014" t="s">
        <v>224</v>
      </c>
      <c r="K568" s="6"/>
      <c r="L568" s="237"/>
      <c r="M568" s="1308"/>
      <c r="N568" s="1308"/>
      <c r="O568" s="1308"/>
      <c r="P568" s="1308"/>
      <c r="Q568" s="1303"/>
      <c r="R568" s="111"/>
      <c r="S568" s="1300"/>
      <c r="T568" s="1298"/>
      <c r="U568" s="112"/>
      <c r="V568" s="1298"/>
      <c r="W568" s="158"/>
      <c r="X568" s="468"/>
      <c r="Y568" s="1303"/>
      <c r="Z568" s="1303"/>
      <c r="AA568" s="1303"/>
    </row>
    <row r="569" spans="2:27">
      <c r="B569" s="368" t="s">
        <v>92</v>
      </c>
      <c r="C569" s="1377" t="s">
        <v>156</v>
      </c>
      <c r="D569" s="769">
        <v>180</v>
      </c>
      <c r="E569" s="659">
        <v>5.4960000000000004</v>
      </c>
      <c r="F569" s="290">
        <v>6.0084</v>
      </c>
      <c r="G569" s="290">
        <v>21.026399999999999</v>
      </c>
      <c r="H569" s="708">
        <v>160.16499999999999</v>
      </c>
      <c r="I569" s="198">
        <v>34</v>
      </c>
      <c r="J569" s="1030" t="s">
        <v>120</v>
      </c>
      <c r="K569" s="6"/>
      <c r="L569" s="107"/>
      <c r="M569" s="1056"/>
      <c r="N569" s="1056"/>
      <c r="O569" s="1056"/>
      <c r="P569" s="1064"/>
      <c r="Q569" s="1303"/>
      <c r="R569" s="985"/>
      <c r="S569" s="112"/>
      <c r="T569" s="1298"/>
      <c r="U569" s="112"/>
      <c r="V569" s="1298"/>
      <c r="W569" s="158"/>
      <c r="X569" s="468"/>
      <c r="Y569" s="1303"/>
      <c r="Z569" s="1303"/>
      <c r="AA569" s="1303"/>
    </row>
    <row r="570" spans="2:27" ht="15.6">
      <c r="B570" s="369" t="s">
        <v>11</v>
      </c>
      <c r="C570" s="1164" t="s">
        <v>221</v>
      </c>
      <c r="D570" s="1311">
        <v>200</v>
      </c>
      <c r="E570" s="670">
        <v>5.8</v>
      </c>
      <c r="F570" s="632">
        <v>5.3</v>
      </c>
      <c r="G570" s="632">
        <v>9.1</v>
      </c>
      <c r="H570" s="559">
        <v>107</v>
      </c>
      <c r="I570" s="870">
        <v>102</v>
      </c>
      <c r="J570" s="1019" t="s">
        <v>220</v>
      </c>
      <c r="K570" s="6"/>
      <c r="L570" s="1301"/>
      <c r="M570" s="1300"/>
      <c r="N570" s="1297"/>
      <c r="O570" s="1063"/>
      <c r="P570" s="1063"/>
      <c r="Q570" s="1303"/>
      <c r="R570" s="985"/>
      <c r="S570" s="112"/>
      <c r="T570" s="1298"/>
      <c r="U570" s="1300"/>
      <c r="V570" s="1298"/>
      <c r="W570" s="158"/>
      <c r="X570" s="468"/>
      <c r="Y570" s="1303"/>
      <c r="Z570" s="1303"/>
      <c r="AA570" s="1303"/>
    </row>
    <row r="571" spans="2:27">
      <c r="B571" s="371" t="s">
        <v>64</v>
      </c>
      <c r="C571" s="1045" t="s">
        <v>9</v>
      </c>
      <c r="D571" s="1074">
        <v>40</v>
      </c>
      <c r="E571" s="756">
        <v>0.8024</v>
      </c>
      <c r="F571" s="699">
        <v>0.52</v>
      </c>
      <c r="G571" s="927">
        <v>20.68</v>
      </c>
      <c r="H571" s="1103">
        <v>94.6096</v>
      </c>
      <c r="I571" s="870">
        <v>18</v>
      </c>
      <c r="J571" s="1023" t="s">
        <v>8</v>
      </c>
      <c r="K571" s="31"/>
      <c r="L571" s="107"/>
      <c r="M571" s="1300"/>
      <c r="N571" s="1304"/>
      <c r="O571" s="1298"/>
      <c r="P571" s="107"/>
      <c r="Q571" s="1303"/>
      <c r="R571" s="726"/>
      <c r="S571" s="1304"/>
      <c r="T571" s="1057"/>
      <c r="U571" s="112"/>
      <c r="V571" s="1298"/>
      <c r="W571" s="158"/>
      <c r="X571" s="481"/>
      <c r="Y571" s="1303"/>
      <c r="Z571" s="1303"/>
      <c r="AA571" s="1303"/>
    </row>
    <row r="572" spans="2:27" ht="15" thickBot="1">
      <c r="B572" s="553"/>
      <c r="C572" s="1224" t="s">
        <v>103</v>
      </c>
      <c r="D572" s="810">
        <v>40</v>
      </c>
      <c r="E572" s="756">
        <v>1.8660000000000001</v>
      </c>
      <c r="F572" s="948">
        <v>0.66</v>
      </c>
      <c r="G572" s="699">
        <v>17.373999999999999</v>
      </c>
      <c r="H572" s="1103">
        <v>82.9</v>
      </c>
      <c r="I572" s="870">
        <v>19</v>
      </c>
      <c r="J572" s="1015" t="s">
        <v>8</v>
      </c>
      <c r="L572" s="107"/>
      <c r="M572" s="1308"/>
      <c r="N572" s="1303"/>
      <c r="O572" s="102"/>
      <c r="P572" s="107"/>
      <c r="Q572" s="1303"/>
      <c r="R572" s="111"/>
      <c r="S572" s="1308"/>
      <c r="T572" s="1303"/>
      <c r="U572" s="112"/>
      <c r="V572" s="1298"/>
      <c r="W572" s="158"/>
      <c r="X572" s="468"/>
      <c r="Y572" s="1303"/>
      <c r="Z572" s="1303"/>
      <c r="AA572" s="1303"/>
    </row>
    <row r="573" spans="2:27">
      <c r="B573" s="373" t="s">
        <v>66</v>
      </c>
      <c r="D573" s="1052">
        <f>SUM(D568:D572)</f>
        <v>560</v>
      </c>
      <c r="E573" s="874">
        <f>SUM(E568:E572)</f>
        <v>24.674299999999999</v>
      </c>
      <c r="F573" s="941">
        <f>SUM(F568:F572)</f>
        <v>27.798400000000001</v>
      </c>
      <c r="G573" s="942">
        <f>SUM(G568:G572)</f>
        <v>77.401200000000003</v>
      </c>
      <c r="H573" s="943">
        <f>SUM(H568:H572)</f>
        <v>677.3184</v>
      </c>
      <c r="I573" s="1247"/>
      <c r="J573" s="397"/>
      <c r="K573" s="6"/>
      <c r="L573" s="107"/>
      <c r="M573" s="1300"/>
      <c r="N573" s="1298"/>
      <c r="O573" s="533"/>
      <c r="P573" s="107"/>
      <c r="Q573" s="1303"/>
      <c r="R573" s="111"/>
      <c r="S573" s="112"/>
      <c r="T573" s="295"/>
      <c r="U573" s="1304"/>
      <c r="V573" s="1057"/>
      <c r="W573" s="158"/>
      <c r="X573" s="468"/>
      <c r="Y573" s="1303"/>
      <c r="Z573" s="1303"/>
      <c r="AA573" s="1303"/>
    </row>
    <row r="574" spans="2:27">
      <c r="B574" s="633"/>
      <c r="C574" s="571" t="s">
        <v>10</v>
      </c>
      <c r="D574" s="780">
        <v>0.25</v>
      </c>
      <c r="E574" s="950">
        <f>E624</f>
        <v>22.5</v>
      </c>
      <c r="F574" s="945">
        <f>F624</f>
        <v>23</v>
      </c>
      <c r="G574" s="945">
        <f>G624</f>
        <v>95.75</v>
      </c>
      <c r="H574" s="946">
        <f>H624</f>
        <v>680</v>
      </c>
      <c r="I574" s="1229"/>
      <c r="J574" s="536"/>
      <c r="K574" s="6"/>
      <c r="L574" s="107"/>
      <c r="M574" s="1300"/>
      <c r="N574" s="1298"/>
      <c r="O574" s="315"/>
      <c r="P574" s="107"/>
      <c r="Q574" s="1303"/>
      <c r="R574" s="111"/>
      <c r="S574" s="112"/>
      <c r="T574" s="1303"/>
      <c r="U574" s="1308"/>
      <c r="V574" s="1303"/>
      <c r="W574" s="158"/>
      <c r="X574" s="481"/>
      <c r="Y574" s="1303"/>
      <c r="Z574" s="1303"/>
      <c r="AA574" s="1303"/>
    </row>
    <row r="575" spans="2:27" ht="15" thickBot="1">
      <c r="B575" s="1051"/>
      <c r="C575" s="568" t="s">
        <v>109</v>
      </c>
      <c r="D575" s="782"/>
      <c r="E575" s="845">
        <f>(E573*100/E680)-25</f>
        <v>2.4158888888888868</v>
      </c>
      <c r="F575" s="849">
        <f>(F573*100/F680)-25</f>
        <v>5.2156521739130461</v>
      </c>
      <c r="G575" s="849">
        <f>(G573*100/G680)-25</f>
        <v>-4.7908093994778085</v>
      </c>
      <c r="H575" s="897">
        <f>(H573*100/H680)-25</f>
        <v>-9.8588235294119642E-2</v>
      </c>
      <c r="I575" s="376"/>
      <c r="J575" s="382"/>
      <c r="K575" s="6"/>
      <c r="L575" s="107"/>
      <c r="M575" s="1300"/>
      <c r="N575" s="1298"/>
      <c r="O575" s="102"/>
      <c r="P575" s="107"/>
      <c r="Q575" s="1303"/>
      <c r="R575" s="1301"/>
      <c r="S575" s="1300"/>
      <c r="T575" s="1297"/>
      <c r="U575" s="99"/>
      <c r="V575" s="295"/>
      <c r="W575" s="514"/>
      <c r="X575" s="181"/>
      <c r="Y575" s="1303"/>
      <c r="Z575" s="1303"/>
      <c r="AA575" s="1303"/>
    </row>
    <row r="576" spans="2:27">
      <c r="B576" s="76"/>
      <c r="C576" s="1327" t="s">
        <v>27</v>
      </c>
      <c r="D576" s="784"/>
      <c r="E576" s="1131"/>
      <c r="F576" s="947"/>
      <c r="G576" s="947"/>
      <c r="H576" s="953"/>
      <c r="I576" s="1128"/>
      <c r="J576" s="547"/>
      <c r="K576" s="6"/>
      <c r="L576" s="107"/>
      <c r="M576" s="112"/>
      <c r="N576" s="1298"/>
      <c r="O576" s="1308"/>
      <c r="P576" s="107"/>
      <c r="Q576" s="1303"/>
      <c r="R576" s="1305"/>
      <c r="S576" s="112"/>
      <c r="T576" s="1298"/>
      <c r="U576" s="112"/>
      <c r="V576" s="295"/>
      <c r="W576" s="320"/>
      <c r="X576" s="1303"/>
      <c r="Y576" s="1303"/>
      <c r="Z576" s="1303"/>
      <c r="AA576" s="1303"/>
    </row>
    <row r="577" spans="2:27">
      <c r="B577" s="73"/>
      <c r="C577" s="1075" t="s">
        <v>228</v>
      </c>
      <c r="D577" s="305">
        <v>100</v>
      </c>
      <c r="E577" s="1102">
        <v>1.8267</v>
      </c>
      <c r="F577" s="576">
        <v>4.9216699999999998</v>
      </c>
      <c r="G577" s="628">
        <v>6.9083399999999999</v>
      </c>
      <c r="H577" s="1061">
        <v>79.261669999999995</v>
      </c>
      <c r="I577" s="1282">
        <v>2</v>
      </c>
      <c r="J577" s="1019" t="s">
        <v>227</v>
      </c>
      <c r="K577" s="6"/>
      <c r="L577" s="985"/>
      <c r="M577" s="112"/>
      <c r="N577" s="1298"/>
      <c r="O577" s="1056"/>
      <c r="P577" s="107"/>
      <c r="Q577" s="1303"/>
      <c r="R577" s="1305"/>
      <c r="S577" s="1095"/>
      <c r="T577" s="1297"/>
      <c r="U577" s="112"/>
      <c r="V577" s="295"/>
      <c r="W577" s="1303"/>
      <c r="X577" s="1303"/>
      <c r="Y577" s="1303"/>
      <c r="Z577" s="1303"/>
      <c r="AA577" s="1303"/>
    </row>
    <row r="578" spans="2:27" ht="12.75" customHeight="1">
      <c r="B578" s="73"/>
      <c r="C578" s="1424" t="s">
        <v>262</v>
      </c>
      <c r="D578" s="984"/>
      <c r="E578" s="1093"/>
      <c r="F578" s="716"/>
      <c r="G578" s="760"/>
      <c r="H578" s="839"/>
      <c r="I578" s="1283"/>
      <c r="J578" s="1029" t="s">
        <v>229</v>
      </c>
      <c r="L578" s="726"/>
      <c r="M578" s="1304"/>
      <c r="N578" s="1057"/>
      <c r="O578" s="158"/>
      <c r="P578" s="107"/>
      <c r="Q578" s="1303"/>
      <c r="R578" s="1305"/>
      <c r="S578" s="112"/>
      <c r="T578" s="1298"/>
      <c r="U578" s="112"/>
      <c r="V578" s="1298"/>
      <c r="W578" s="1303"/>
      <c r="X578" s="1303"/>
      <c r="Y578" s="1303"/>
      <c r="Z578" s="1303"/>
      <c r="AA578" s="1303"/>
    </row>
    <row r="579" spans="2:27">
      <c r="B579" s="73"/>
      <c r="C579" s="1181" t="s">
        <v>163</v>
      </c>
      <c r="D579" s="305">
        <v>250</v>
      </c>
      <c r="E579" s="608">
        <v>2.625</v>
      </c>
      <c r="F579" s="609">
        <v>5.0999999999999996</v>
      </c>
      <c r="G579" s="1425">
        <v>13.25</v>
      </c>
      <c r="H579" s="968">
        <v>109.5</v>
      </c>
      <c r="I579" s="1282">
        <v>26</v>
      </c>
      <c r="J579" s="1018" t="s">
        <v>164</v>
      </c>
      <c r="K579" s="6"/>
      <c r="L579" s="107"/>
      <c r="M579" s="1308"/>
      <c r="N579" s="1303"/>
      <c r="O579" s="158"/>
      <c r="P579" s="107"/>
      <c r="Q579" s="1303"/>
      <c r="R579" s="985"/>
      <c r="S579" s="112"/>
      <c r="T579" s="1298"/>
      <c r="U579" s="1095"/>
      <c r="V579" s="1297"/>
      <c r="W579" s="107"/>
      <c r="X579" s="467"/>
      <c r="Y579" s="1303"/>
      <c r="Z579" s="1303"/>
      <c r="AA579" s="1303"/>
    </row>
    <row r="580" spans="2:27">
      <c r="B580" s="367" t="s">
        <v>53</v>
      </c>
      <c r="C580" s="1075" t="s">
        <v>135</v>
      </c>
      <c r="D580" s="769">
        <v>180</v>
      </c>
      <c r="E580" s="1102">
        <v>3.0059</v>
      </c>
      <c r="F580" s="632">
        <v>5.6879600000000003</v>
      </c>
      <c r="G580" s="628">
        <v>20.044799999999999</v>
      </c>
      <c r="H580" s="792">
        <v>145.29300000000001</v>
      </c>
      <c r="I580" s="981">
        <v>38</v>
      </c>
      <c r="J580" s="1022" t="s">
        <v>149</v>
      </c>
      <c r="K580" s="6"/>
      <c r="L580" s="107"/>
      <c r="M580" s="112"/>
      <c r="N580" s="295"/>
      <c r="O580" s="107"/>
      <c r="P580" s="107"/>
      <c r="Q580" s="1303"/>
      <c r="R580" s="985"/>
      <c r="S580" s="112"/>
      <c r="T580" s="1298"/>
      <c r="U580" s="99"/>
      <c r="V580" s="295"/>
      <c r="W580" s="679"/>
      <c r="X580" s="1303"/>
      <c r="Y580" s="1303"/>
      <c r="Z580" s="1303"/>
      <c r="AA580" s="1303"/>
    </row>
    <row r="581" spans="2:27">
      <c r="B581" s="368" t="s">
        <v>92</v>
      </c>
      <c r="C581" s="1426" t="s">
        <v>315</v>
      </c>
      <c r="D581" s="305">
        <v>105</v>
      </c>
      <c r="E581" s="1027">
        <v>15.548</v>
      </c>
      <c r="F581" s="632">
        <v>2.9860799999999998</v>
      </c>
      <c r="G581" s="1028">
        <v>17.042580000000001</v>
      </c>
      <c r="H581" s="708">
        <v>157.23699999999999</v>
      </c>
      <c r="I581" s="1284">
        <v>79</v>
      </c>
      <c r="J581" s="1022" t="s">
        <v>284</v>
      </c>
      <c r="K581" s="6"/>
      <c r="L581" s="107"/>
      <c r="M581" s="112"/>
      <c r="N581" s="1303"/>
      <c r="O581" s="296"/>
      <c r="P581" s="107"/>
      <c r="Q581" s="1303"/>
      <c r="R581" s="110"/>
      <c r="S581" s="112"/>
      <c r="T581" s="1298"/>
      <c r="U581" s="112"/>
      <c r="V581" s="102"/>
      <c r="W581" s="467"/>
      <c r="X581" s="1303"/>
      <c r="Y581" s="1303"/>
      <c r="Z581" s="1303"/>
      <c r="AA581" s="1303"/>
    </row>
    <row r="582" spans="2:27" ht="13.5" customHeight="1">
      <c r="B582" s="369" t="s">
        <v>11</v>
      </c>
      <c r="C582" s="1078" t="s">
        <v>231</v>
      </c>
      <c r="D582" s="1072">
        <v>195</v>
      </c>
      <c r="E582" s="1102">
        <v>1.1000000000000001</v>
      </c>
      <c r="F582" s="576">
        <v>0.2</v>
      </c>
      <c r="G582" s="628">
        <v>44.35</v>
      </c>
      <c r="H582" s="1061">
        <v>183.37</v>
      </c>
      <c r="I582" s="1282">
        <v>96</v>
      </c>
      <c r="J582" s="1014" t="s">
        <v>230</v>
      </c>
      <c r="K582" s="31"/>
      <c r="L582" s="107"/>
      <c r="M582" s="1300"/>
      <c r="N582" s="1297"/>
      <c r="O582" s="1264"/>
      <c r="P582" s="107"/>
      <c r="Q582" s="1303"/>
      <c r="R582" s="582"/>
      <c r="S582" s="1158"/>
      <c r="T582" s="1298"/>
      <c r="U582" s="112"/>
      <c r="V582" s="1297"/>
      <c r="W582" s="107"/>
      <c r="X582" s="1303"/>
      <c r="Y582" s="1303"/>
      <c r="Z582" s="1303"/>
      <c r="AA582" s="1303"/>
    </row>
    <row r="583" spans="2:27">
      <c r="B583" s="371" t="s">
        <v>64</v>
      </c>
      <c r="C583" s="1078" t="s">
        <v>9</v>
      </c>
      <c r="D583" s="1315">
        <v>70</v>
      </c>
      <c r="E583" s="652">
        <v>1.4041999999999999</v>
      </c>
      <c r="F583" s="285">
        <v>0.91</v>
      </c>
      <c r="G583" s="285">
        <v>36.094000000000001</v>
      </c>
      <c r="H583" s="708">
        <v>158.18299999999999</v>
      </c>
      <c r="I583" s="870">
        <v>18</v>
      </c>
      <c r="J583" s="1015" t="s">
        <v>8</v>
      </c>
      <c r="L583" s="1305"/>
      <c r="M583" s="694"/>
      <c r="N583" s="1298"/>
      <c r="O583" s="1266"/>
      <c r="P583" s="107"/>
      <c r="Q583" s="1303"/>
      <c r="R583" s="1303"/>
      <c r="S583" s="1089"/>
      <c r="T583" s="1303"/>
      <c r="U583" s="112"/>
      <c r="V583" s="1298"/>
      <c r="W583" s="467"/>
      <c r="X583" s="1303"/>
      <c r="Y583" s="1303"/>
      <c r="Z583" s="1303"/>
      <c r="AA583" s="1303"/>
    </row>
    <row r="584" spans="2:27">
      <c r="B584" s="73"/>
      <c r="C584" s="1078" t="s">
        <v>103</v>
      </c>
      <c r="D584" s="769">
        <v>40</v>
      </c>
      <c r="E584" s="659">
        <v>1.8660000000000001</v>
      </c>
      <c r="F584" s="292">
        <v>0.66</v>
      </c>
      <c r="G584" s="290">
        <v>17.373999999999999</v>
      </c>
      <c r="H584" s="708">
        <v>82.9</v>
      </c>
      <c r="I584" s="870">
        <v>19</v>
      </c>
      <c r="J584" s="1015" t="s">
        <v>8</v>
      </c>
      <c r="K584" s="6"/>
      <c r="L584" s="1305"/>
      <c r="M584" s="1095"/>
      <c r="N584" s="1297"/>
      <c r="O584" s="107"/>
      <c r="P584" s="107"/>
      <c r="Q584" s="1303"/>
      <c r="R584" s="1303"/>
      <c r="S584" s="1089"/>
      <c r="T584" s="1303"/>
      <c r="U584" s="112"/>
      <c r="V584" s="1298"/>
      <c r="W584" s="1303"/>
      <c r="X584" s="1303"/>
      <c r="Y584" s="1303"/>
      <c r="Z584" s="1303"/>
      <c r="AA584" s="1303"/>
    </row>
    <row r="585" spans="2:27" ht="15" thickBot="1">
      <c r="B585" s="554"/>
      <c r="C585" s="1427" t="s">
        <v>248</v>
      </c>
      <c r="D585" s="1371">
        <v>100</v>
      </c>
      <c r="E585" s="873">
        <v>0.4</v>
      </c>
      <c r="F585" s="849">
        <v>0.4</v>
      </c>
      <c r="G585" s="849">
        <v>9.8000000000000007</v>
      </c>
      <c r="H585" s="1354">
        <v>47</v>
      </c>
      <c r="I585" s="1208">
        <v>105</v>
      </c>
      <c r="J585" s="1408" t="s">
        <v>259</v>
      </c>
      <c r="K585" s="6"/>
      <c r="L585" s="1305"/>
      <c r="M585" s="112"/>
      <c r="N585" s="1298"/>
      <c r="O585" s="107"/>
      <c r="P585" s="107"/>
      <c r="Q585" s="1303"/>
      <c r="R585" s="111"/>
      <c r="S585" s="1457"/>
      <c r="T585" s="1297"/>
      <c r="U585" s="1300"/>
      <c r="V585" s="1298"/>
      <c r="W585" s="1303"/>
      <c r="X585" s="1303"/>
      <c r="Y585" s="1303"/>
      <c r="Z585" s="1303"/>
      <c r="AA585" s="1303"/>
    </row>
    <row r="586" spans="2:27">
      <c r="B586" s="373" t="s">
        <v>56</v>
      </c>
      <c r="C586" s="516"/>
      <c r="D586" s="1053">
        <f>SUM(D577:D585)</f>
        <v>1040</v>
      </c>
      <c r="E586" s="888">
        <f>SUM(E577:E585)</f>
        <v>27.7758</v>
      </c>
      <c r="F586" s="941">
        <f>SUM(F577:F585)</f>
        <v>20.86571</v>
      </c>
      <c r="G586" s="944">
        <f>SUM(G577:G585)</f>
        <v>164.86372</v>
      </c>
      <c r="H586" s="943">
        <f>SUM(H577:H585)</f>
        <v>962.74466999999993</v>
      </c>
      <c r="I586" s="1247"/>
      <c r="J586" s="397"/>
      <c r="K586" s="6"/>
      <c r="L586" s="985"/>
      <c r="M586" s="112"/>
      <c r="N586" s="1297"/>
      <c r="O586" s="107"/>
      <c r="P586" s="107"/>
      <c r="Q586" s="1303"/>
      <c r="R586" s="111"/>
      <c r="S586" s="1361"/>
      <c r="T586" s="1297"/>
      <c r="U586" s="1300"/>
      <c r="V586" s="1298"/>
      <c r="W586" s="1303"/>
      <c r="X586" s="1303"/>
      <c r="Y586" s="1303"/>
      <c r="Z586" s="1303"/>
      <c r="AA586" s="1303"/>
    </row>
    <row r="587" spans="2:27">
      <c r="B587" s="570"/>
      <c r="C587" s="571" t="s">
        <v>10</v>
      </c>
      <c r="D587" s="780">
        <v>0.35</v>
      </c>
      <c r="E587" s="950">
        <f>E628</f>
        <v>31.5</v>
      </c>
      <c r="F587" s="945">
        <f>F628</f>
        <v>32.200000000000003</v>
      </c>
      <c r="G587" s="945">
        <f>G628</f>
        <v>134.05000000000001</v>
      </c>
      <c r="H587" s="946">
        <f>H628</f>
        <v>952</v>
      </c>
      <c r="I587" s="1229"/>
      <c r="J587" s="536"/>
      <c r="K587" s="6"/>
      <c r="L587" s="985"/>
      <c r="M587" s="112"/>
      <c r="N587" s="1298"/>
      <c r="O587" s="107"/>
      <c r="P587" s="107"/>
      <c r="Q587" s="1303"/>
      <c r="R587" s="111"/>
      <c r="S587" s="1361"/>
      <c r="T587" s="1297"/>
      <c r="U587" s="1300"/>
      <c r="V587" s="1298"/>
      <c r="W587" s="1303"/>
      <c r="X587" s="1303"/>
      <c r="Y587" s="1303"/>
      <c r="Z587" s="1303"/>
      <c r="AA587" s="1303"/>
    </row>
    <row r="588" spans="2:27" ht="13.5" customHeight="1" thickBot="1">
      <c r="B588" s="204"/>
      <c r="C588" s="568" t="s">
        <v>109</v>
      </c>
      <c r="D588" s="782"/>
      <c r="E588" s="845">
        <f>(E586*100/E680)-35</f>
        <v>-4.1380000000000017</v>
      </c>
      <c r="F588" s="849">
        <f>(F586*100/F680)-35</f>
        <v>-12.319880434782611</v>
      </c>
      <c r="G588" s="849">
        <f>(G586*100/G680)-35</f>
        <v>8.0453577023498681</v>
      </c>
      <c r="H588" s="897">
        <f>(H586*100/H680)-35</f>
        <v>0.39502463235293561</v>
      </c>
      <c r="I588" s="376"/>
      <c r="J588" s="382"/>
      <c r="K588" s="31"/>
      <c r="L588" s="110"/>
      <c r="M588" s="112"/>
      <c r="N588" s="1298"/>
      <c r="O588" s="107"/>
      <c r="P588" s="107"/>
      <c r="Q588" s="1303"/>
      <c r="R588" s="111"/>
      <c r="S588" s="1139"/>
      <c r="T588" s="1298"/>
      <c r="U588" s="1089"/>
      <c r="V588" s="1303"/>
      <c r="W588" s="1303"/>
      <c r="X588" s="1303"/>
      <c r="Y588" s="1303"/>
      <c r="Z588" s="1303"/>
      <c r="AA588" s="1303"/>
    </row>
    <row r="589" spans="2:27" ht="15.6">
      <c r="B589" s="392" t="s">
        <v>53</v>
      </c>
      <c r="C589" s="147" t="s">
        <v>71</v>
      </c>
      <c r="D589" s="1127"/>
      <c r="E589" s="1131"/>
      <c r="F589" s="947"/>
      <c r="G589" s="947"/>
      <c r="H589" s="953"/>
      <c r="I589" s="378"/>
      <c r="J589" s="378"/>
      <c r="L589" s="582"/>
      <c r="M589" s="1158"/>
      <c r="N589" s="1298"/>
      <c r="O589" s="107"/>
      <c r="P589" s="107"/>
      <c r="Q589" s="1303"/>
      <c r="R589" s="111"/>
      <c r="S589" s="1140"/>
      <c r="T589" s="1303"/>
      <c r="U589" s="1138"/>
      <c r="V589" s="1297"/>
      <c r="W589" s="1303"/>
      <c r="X589" s="1303"/>
      <c r="Y589" s="1303"/>
      <c r="Z589" s="1303"/>
      <c r="AA589" s="1303"/>
    </row>
    <row r="590" spans="2:27">
      <c r="B590" s="368" t="s">
        <v>92</v>
      </c>
      <c r="C590" s="214" t="s">
        <v>152</v>
      </c>
      <c r="D590" s="995">
        <v>200</v>
      </c>
      <c r="E590" s="669">
        <v>0.5</v>
      </c>
      <c r="F590" s="291">
        <v>0</v>
      </c>
      <c r="G590" s="291">
        <v>7.65</v>
      </c>
      <c r="H590" s="1061">
        <v>32.799999999999997</v>
      </c>
      <c r="I590" s="1418">
        <v>87</v>
      </c>
      <c r="J590" s="1007" t="s">
        <v>154</v>
      </c>
      <c r="K590" s="6"/>
      <c r="L590" s="107"/>
      <c r="M590" s="1089"/>
      <c r="N590" s="1303"/>
      <c r="O590" s="107"/>
      <c r="P590" s="107"/>
      <c r="Q590" s="1303"/>
      <c r="R590" s="111"/>
      <c r="S590" s="1138"/>
      <c r="T590" s="1298"/>
      <c r="U590" s="1139"/>
      <c r="V590" s="1298"/>
      <c r="W590" s="1303"/>
      <c r="X590" s="1303"/>
      <c r="Y590" s="1303"/>
      <c r="Z590" s="1303"/>
      <c r="AA590" s="1303"/>
    </row>
    <row r="591" spans="2:27" ht="15.6">
      <c r="B591" s="369" t="s">
        <v>11</v>
      </c>
      <c r="C591" s="214" t="s">
        <v>194</v>
      </c>
      <c r="D591" s="996">
        <v>120</v>
      </c>
      <c r="E591" s="659">
        <v>1.4275</v>
      </c>
      <c r="F591" s="290">
        <v>9.7043400000000002</v>
      </c>
      <c r="G591" s="1288">
        <v>6.0110000000000001</v>
      </c>
      <c r="H591" s="708">
        <v>117.093</v>
      </c>
      <c r="I591" s="388">
        <v>65</v>
      </c>
      <c r="J591" s="1014" t="s">
        <v>180</v>
      </c>
      <c r="K591" s="6"/>
      <c r="L591" s="107"/>
      <c r="M591" s="1089"/>
      <c r="N591" s="1303"/>
      <c r="O591" s="107"/>
      <c r="P591" s="107"/>
      <c r="Q591" s="1303"/>
      <c r="R591" s="111"/>
      <c r="S591" s="1138"/>
      <c r="T591" s="1298"/>
      <c r="U591" s="1140"/>
      <c r="V591" s="1303"/>
      <c r="W591" s="1303"/>
      <c r="X591" s="1303"/>
      <c r="Y591" s="1303"/>
      <c r="Z591" s="1303"/>
      <c r="AA591" s="1303"/>
    </row>
    <row r="592" spans="2:27" ht="15" thickBot="1">
      <c r="B592" s="553" t="s">
        <v>64</v>
      </c>
      <c r="C592" s="959" t="s">
        <v>9</v>
      </c>
      <c r="D592" s="1310">
        <v>30</v>
      </c>
      <c r="E592" s="659">
        <v>0.6018</v>
      </c>
      <c r="F592" s="290">
        <v>0.39</v>
      </c>
      <c r="G592" s="285">
        <v>16.260000000000002</v>
      </c>
      <c r="H592" s="708">
        <v>70.9572</v>
      </c>
      <c r="I592" s="870">
        <v>18</v>
      </c>
      <c r="J592" s="1014" t="s">
        <v>8</v>
      </c>
      <c r="K592" s="6"/>
      <c r="L592" s="107"/>
      <c r="M592" s="1138"/>
      <c r="N592" s="1297"/>
      <c r="O592" s="107"/>
      <c r="P592" s="107"/>
      <c r="Q592" s="1303"/>
      <c r="R592" s="111"/>
      <c r="S592" s="1140"/>
      <c r="T592" s="1303"/>
      <c r="U592" s="1138"/>
      <c r="V592" s="1298"/>
      <c r="W592" s="1303"/>
      <c r="X592" s="1303"/>
      <c r="Y592" s="1303"/>
      <c r="Z592" s="1303"/>
      <c r="AA592" s="1303"/>
    </row>
    <row r="593" spans="2:27">
      <c r="B593" s="373" t="s">
        <v>76</v>
      </c>
      <c r="C593" s="40"/>
      <c r="D593" s="556">
        <f>SUM(D590:D592)</f>
        <v>350</v>
      </c>
      <c r="E593" s="380">
        <f>SUM(E590:E592)</f>
        <v>2.5293000000000001</v>
      </c>
      <c r="F593" s="560">
        <f>SUM(F590:F592)</f>
        <v>10.094340000000001</v>
      </c>
      <c r="G593" s="381">
        <f>SUM(G590:G592)</f>
        <v>29.921000000000003</v>
      </c>
      <c r="H593" s="692">
        <f>SUM(H590:H592)</f>
        <v>220.8502</v>
      </c>
      <c r="I593" s="1247"/>
      <c r="J593" s="769"/>
      <c r="K593" s="6"/>
      <c r="L593" s="107"/>
      <c r="M593" s="1361"/>
      <c r="N593" s="1297"/>
      <c r="O593" s="107"/>
      <c r="P593" s="107"/>
      <c r="Q593" s="1303"/>
      <c r="R593" s="726"/>
      <c r="S593" s="1304"/>
      <c r="T593" s="1141"/>
      <c r="U593" s="112"/>
      <c r="V593" s="1303"/>
      <c r="W593" s="1303"/>
      <c r="X593" s="1303"/>
      <c r="Y593" s="1303"/>
      <c r="Z593" s="1303"/>
      <c r="AA593" s="1303"/>
    </row>
    <row r="594" spans="2:27">
      <c r="B594" s="570"/>
      <c r="C594" s="571" t="s">
        <v>10</v>
      </c>
      <c r="D594" s="617">
        <v>0.1</v>
      </c>
      <c r="E594" s="595">
        <f>E632</f>
        <v>9</v>
      </c>
      <c r="F594" s="594">
        <f>F632</f>
        <v>9.1999999999999993</v>
      </c>
      <c r="G594" s="594">
        <f>G632</f>
        <v>38.299999999999997</v>
      </c>
      <c r="H594" s="715">
        <f>H632</f>
        <v>272</v>
      </c>
      <c r="I594" s="1229"/>
      <c r="J594" s="536"/>
      <c r="K594" s="6"/>
      <c r="L594" s="111"/>
      <c r="M594" s="1361"/>
      <c r="N594" s="1297"/>
      <c r="O594" s="107"/>
      <c r="P594" s="107"/>
      <c r="Q594" s="1303"/>
      <c r="R594" s="111"/>
      <c r="S594" s="1308"/>
      <c r="T594" s="142"/>
      <c r="U594" s="1300"/>
      <c r="V594" s="1298"/>
      <c r="W594" s="1303"/>
      <c r="X594" s="1303"/>
      <c r="Y594" s="1303"/>
      <c r="Z594" s="1303"/>
      <c r="AA594" s="1303"/>
    </row>
    <row r="595" spans="2:27" ht="14.25" customHeight="1" thickBot="1">
      <c r="B595" s="204"/>
      <c r="C595" s="568" t="s">
        <v>109</v>
      </c>
      <c r="D595" s="613"/>
      <c r="E595" s="709">
        <f>(E593*100/E680)-10</f>
        <v>-7.1896666666666667</v>
      </c>
      <c r="F595" s="386">
        <f>(F593*100/F680)-10</f>
        <v>0.9721086956521745</v>
      </c>
      <c r="G595" s="386">
        <f>(G593*100/G680)-10</f>
        <v>-2.1877284595300255</v>
      </c>
      <c r="H595" s="710">
        <f>(H593*100/H680)-10</f>
        <v>-1.8805073529411764</v>
      </c>
      <c r="I595" s="376"/>
      <c r="J595" s="382"/>
      <c r="K595" s="6"/>
      <c r="L595" s="111"/>
      <c r="M595" s="1139"/>
      <c r="N595" s="1298"/>
      <c r="O595" s="107"/>
      <c r="P595" s="107"/>
      <c r="Q595" s="1303"/>
      <c r="R595" s="110"/>
      <c r="S595" s="1300"/>
      <c r="T595" s="1297"/>
      <c r="U595" s="1303"/>
      <c r="V595" s="1303"/>
      <c r="W595" s="1303"/>
      <c r="X595" s="1303"/>
      <c r="Y595" s="1303"/>
      <c r="Z595" s="1303"/>
      <c r="AA595" s="1303"/>
    </row>
    <row r="596" spans="2:27" ht="15" thickBot="1">
      <c r="K596" s="6"/>
      <c r="L596" s="111"/>
      <c r="M596" s="1140"/>
      <c r="N596" s="1303"/>
      <c r="O596" s="107"/>
      <c r="P596" s="107"/>
      <c r="Q596" s="1303"/>
      <c r="R596" s="1305"/>
      <c r="S596" s="1300"/>
      <c r="T596" s="1298"/>
      <c r="U596" s="1303"/>
      <c r="V596" s="1303"/>
      <c r="W596" s="1303"/>
      <c r="X596" s="1303"/>
      <c r="Y596" s="1303"/>
      <c r="Z596" s="1303"/>
      <c r="AA596" s="1303"/>
    </row>
    <row r="597" spans="2:27">
      <c r="B597" s="538"/>
      <c r="C597" s="40" t="s">
        <v>90</v>
      </c>
      <c r="D597" s="41"/>
      <c r="E597" s="129">
        <f>E573+E586</f>
        <v>52.450099999999999</v>
      </c>
      <c r="F597" s="209">
        <f>F573+F586</f>
        <v>48.664110000000001</v>
      </c>
      <c r="G597" s="209">
        <f>G573+G586</f>
        <v>242.26492000000002</v>
      </c>
      <c r="H597" s="539">
        <f>H573+H586</f>
        <v>1640.0630699999999</v>
      </c>
      <c r="K597" s="6"/>
      <c r="L597" s="111"/>
      <c r="M597" s="1138"/>
      <c r="N597" s="1298"/>
      <c r="O597" s="107"/>
      <c r="P597" s="107"/>
      <c r="Q597" s="499"/>
      <c r="R597" s="985"/>
      <c r="S597" s="1300"/>
      <c r="T597" s="1298"/>
      <c r="U597" s="1303"/>
      <c r="V597" s="1303"/>
      <c r="W597" s="1303"/>
      <c r="X597" s="1303"/>
      <c r="Y597" s="1303"/>
      <c r="Z597" s="1303"/>
      <c r="AA597" s="1303"/>
    </row>
    <row r="598" spans="2:27">
      <c r="B598" s="341"/>
      <c r="C598" s="552" t="s">
        <v>10</v>
      </c>
      <c r="D598" s="622">
        <v>0.6</v>
      </c>
      <c r="E598" s="595">
        <f>E636</f>
        <v>54</v>
      </c>
      <c r="F598" s="594">
        <f>F636</f>
        <v>55.2</v>
      </c>
      <c r="G598" s="594">
        <f>G636</f>
        <v>229.8</v>
      </c>
      <c r="H598" s="715">
        <f>H636</f>
        <v>1632</v>
      </c>
      <c r="I598" s="107"/>
      <c r="J598" s="107"/>
      <c r="L598" s="111"/>
      <c r="M598" s="1138"/>
      <c r="N598" s="1298"/>
      <c r="O598" s="107"/>
      <c r="P598" s="107"/>
      <c r="Q598" s="1303"/>
      <c r="R598" s="1303"/>
      <c r="S598" s="1304"/>
      <c r="T598" s="1303"/>
      <c r="U598" s="1303"/>
      <c r="V598" s="1303"/>
      <c r="W598" s="1303"/>
      <c r="X598" s="1303"/>
      <c r="Y598" s="1303"/>
      <c r="Z598" s="1303"/>
      <c r="AA598" s="1303"/>
    </row>
    <row r="599" spans="2:27" ht="15" thickBot="1">
      <c r="B599" s="204"/>
      <c r="C599" s="568" t="s">
        <v>109</v>
      </c>
      <c r="D599" s="613"/>
      <c r="E599" s="709">
        <f>(E597*100/E680)-60</f>
        <v>-1.7221111111111114</v>
      </c>
      <c r="F599" s="386">
        <f>(F597*100/F680)-60</f>
        <v>-7.1042282608695615</v>
      </c>
      <c r="G599" s="386">
        <f>(G597*100/G680)-60</f>
        <v>3.2545483028720668</v>
      </c>
      <c r="H599" s="710">
        <f>(H597*100/H680)-60</f>
        <v>0.29643639705882663</v>
      </c>
      <c r="I599" s="494"/>
      <c r="J599" s="31"/>
      <c r="K599" s="6"/>
      <c r="L599" s="111"/>
      <c r="M599" s="1140"/>
      <c r="N599" s="1303"/>
      <c r="O599" s="107"/>
      <c r="P599" s="107"/>
      <c r="Q599" s="1303"/>
      <c r="R599" s="111"/>
      <c r="S599" s="112"/>
      <c r="T599" s="1303"/>
      <c r="U599" s="1303"/>
      <c r="V599" s="1303"/>
      <c r="W599" s="1303"/>
      <c r="X599" s="1303"/>
      <c r="Y599" s="1303"/>
      <c r="Z599" s="1303"/>
      <c r="AA599" s="1303"/>
    </row>
    <row r="600" spans="2:27" ht="15" thickBot="1">
      <c r="I600" s="550"/>
      <c r="J600" s="5"/>
      <c r="K600" s="6"/>
      <c r="L600" s="726"/>
      <c r="M600" s="1304"/>
      <c r="N600" s="1141"/>
      <c r="O600" s="107"/>
      <c r="P600" s="107"/>
      <c r="Q600" s="636"/>
      <c r="R600" s="111"/>
      <c r="S600" s="112"/>
      <c r="T600" s="1303"/>
      <c r="U600" s="1300"/>
      <c r="V600" s="1298"/>
      <c r="W600" s="1303"/>
      <c r="X600" s="1303"/>
      <c r="Y600" s="1303"/>
      <c r="Z600" s="1303"/>
      <c r="AA600" s="1303"/>
    </row>
    <row r="601" spans="2:27">
      <c r="B601" s="538"/>
      <c r="C601" s="40" t="s">
        <v>89</v>
      </c>
      <c r="D601" s="41"/>
      <c r="E601" s="129">
        <f>E586+E593</f>
        <v>30.305099999999999</v>
      </c>
      <c r="F601" s="209">
        <f>F586+F593</f>
        <v>30.960050000000003</v>
      </c>
      <c r="G601" s="209">
        <f>G586+G593</f>
        <v>194.78471999999999</v>
      </c>
      <c r="H601" s="539">
        <f>H586+H593</f>
        <v>1183.5948699999999</v>
      </c>
      <c r="I601" s="5"/>
      <c r="J601" s="5"/>
      <c r="K601" s="6"/>
      <c r="L601" s="111"/>
      <c r="M601" s="1308"/>
      <c r="N601" s="142"/>
      <c r="O601" s="107"/>
      <c r="P601" s="107"/>
      <c r="Q601" s="1303"/>
      <c r="R601" s="111"/>
      <c r="S601" s="112"/>
      <c r="T601" s="1303"/>
      <c r="U601" s="1090"/>
      <c r="V601" s="295"/>
      <c r="W601" s="1303"/>
      <c r="X601" s="1303"/>
      <c r="Y601" s="1303"/>
      <c r="Z601" s="1303"/>
      <c r="AA601" s="1303"/>
    </row>
    <row r="602" spans="2:27">
      <c r="B602" s="341"/>
      <c r="C602" s="552" t="s">
        <v>10</v>
      </c>
      <c r="D602" s="622">
        <v>0.45</v>
      </c>
      <c r="E602" s="595">
        <f>E640</f>
        <v>40.5</v>
      </c>
      <c r="F602" s="594">
        <f>F640</f>
        <v>41.4</v>
      </c>
      <c r="G602" s="594">
        <f>G640</f>
        <v>172.35</v>
      </c>
      <c r="H602" s="715">
        <f>H640</f>
        <v>1224</v>
      </c>
      <c r="I602" s="5"/>
      <c r="J602" s="5"/>
      <c r="K602" s="6"/>
      <c r="L602" s="110"/>
      <c r="M602" s="1300"/>
      <c r="N602" s="1297"/>
      <c r="O602" s="107"/>
      <c r="P602" s="107"/>
      <c r="Q602" s="1303"/>
      <c r="R602" s="111"/>
      <c r="S602" s="112"/>
      <c r="T602" s="1303"/>
      <c r="U602" s="1300"/>
      <c r="V602" s="1298"/>
      <c r="W602" s="1303"/>
      <c r="X602" s="1303"/>
      <c r="Y602" s="1303"/>
      <c r="Z602" s="1303"/>
      <c r="AA602" s="1303"/>
    </row>
    <row r="603" spans="2:27" ht="15" thickBot="1">
      <c r="B603" s="204"/>
      <c r="C603" s="568" t="s">
        <v>109</v>
      </c>
      <c r="D603" s="613"/>
      <c r="E603" s="709">
        <f>(E601*100/E680)-45</f>
        <v>-11.327666666666673</v>
      </c>
      <c r="F603" s="386">
        <f>(F601*100/F680)-45</f>
        <v>-11.347771739130437</v>
      </c>
      <c r="G603" s="386">
        <f>(G601*100/G680)-45</f>
        <v>5.85762924281984</v>
      </c>
      <c r="H603" s="710">
        <f>(H601*100/H680)-45</f>
        <v>-1.4854827205882373</v>
      </c>
      <c r="I603" s="494"/>
      <c r="J603" s="31"/>
      <c r="L603" s="1305"/>
      <c r="M603" s="1300"/>
      <c r="N603" s="1298"/>
      <c r="O603" s="107"/>
      <c r="P603" s="107"/>
      <c r="Q603" s="1303"/>
      <c r="R603" s="111"/>
      <c r="S603" s="112"/>
      <c r="T603" s="1303"/>
      <c r="U603" s="1304"/>
      <c r="V603" s="1303"/>
      <c r="W603" s="1303"/>
      <c r="X603" s="1303"/>
      <c r="Y603" s="1303"/>
      <c r="Z603" s="1303"/>
      <c r="AA603" s="1303"/>
    </row>
    <row r="604" spans="2:27" ht="15" thickBot="1">
      <c r="I604" s="550"/>
      <c r="J604" s="5"/>
      <c r="L604" s="1305"/>
      <c r="M604" s="112"/>
      <c r="N604" s="1298"/>
      <c r="O604" s="107"/>
      <c r="P604" s="107"/>
      <c r="Q604" s="1303"/>
      <c r="R604" s="726"/>
      <c r="S604" s="1304"/>
      <c r="T604" s="1141"/>
      <c r="U604" s="112"/>
      <c r="V604" s="1303"/>
      <c r="W604" s="1303"/>
      <c r="X604" s="1303"/>
      <c r="Y604" s="1303"/>
      <c r="Z604" s="1303"/>
      <c r="AA604" s="1303"/>
    </row>
    <row r="605" spans="2:27">
      <c r="B605" s="538"/>
      <c r="C605" s="40" t="s">
        <v>77</v>
      </c>
      <c r="D605" s="41"/>
      <c r="E605" s="136">
        <f>E573+E586+E593</f>
        <v>54.979399999999998</v>
      </c>
      <c r="F605" s="80">
        <f>F573+F586+F593</f>
        <v>58.758450000000003</v>
      </c>
      <c r="G605" s="80">
        <f>G573+G586+G593</f>
        <v>272.18592000000001</v>
      </c>
      <c r="H605" s="210">
        <f>H573+H586+H593</f>
        <v>1860.91327</v>
      </c>
      <c r="I605" s="5"/>
      <c r="J605" s="5"/>
      <c r="L605" s="1303"/>
      <c r="M605" s="1304"/>
      <c r="N605" s="1303"/>
      <c r="O605" s="107"/>
      <c r="P605" s="107"/>
      <c r="Q605" s="1303"/>
      <c r="R605" s="1303"/>
      <c r="S605" s="1303"/>
      <c r="T605" s="111"/>
      <c r="U605" s="112"/>
      <c r="V605" s="1303"/>
      <c r="W605" s="1303"/>
      <c r="X605" s="1303"/>
      <c r="Y605" s="1303"/>
      <c r="Z605" s="1303"/>
      <c r="AA605" s="1303"/>
    </row>
    <row r="606" spans="2:27">
      <c r="B606" s="570"/>
      <c r="C606" s="571" t="s">
        <v>10</v>
      </c>
      <c r="D606" s="617">
        <v>0.7</v>
      </c>
      <c r="E606" s="595">
        <f>E644</f>
        <v>63</v>
      </c>
      <c r="F606" s="594">
        <f>F644</f>
        <v>64.400000000000006</v>
      </c>
      <c r="G606" s="594">
        <f>G644</f>
        <v>268.10000000000002</v>
      </c>
      <c r="H606" s="715">
        <f>H644</f>
        <v>1904</v>
      </c>
      <c r="I606" s="5"/>
      <c r="J606" s="5"/>
      <c r="K606" s="6"/>
      <c r="L606" s="111"/>
      <c r="M606" s="112"/>
      <c r="N606" s="1303"/>
      <c r="O606" s="107"/>
      <c r="P606" s="107"/>
      <c r="Q606" s="1303"/>
      <c r="R606" s="1303"/>
      <c r="S606" s="1303"/>
      <c r="T606" s="1303"/>
      <c r="U606" s="1304"/>
      <c r="V606" s="1303"/>
      <c r="W606" s="1303"/>
      <c r="X606" s="1303"/>
      <c r="Y606" s="1303"/>
      <c r="Z606" s="1303"/>
      <c r="AA606" s="1303"/>
    </row>
    <row r="607" spans="2:27" ht="15" thickBot="1">
      <c r="B607" s="204"/>
      <c r="C607" s="568" t="s">
        <v>109</v>
      </c>
      <c r="D607" s="613"/>
      <c r="E607" s="709">
        <f>(E605*100/E680)-70</f>
        <v>-8.9117777777777789</v>
      </c>
      <c r="F607" s="386">
        <f>(F605*100/F680)-70</f>
        <v>-6.132119565217387</v>
      </c>
      <c r="G607" s="386">
        <f>(G605*100/G680)-70</f>
        <v>1.0668198433420315</v>
      </c>
      <c r="H607" s="710">
        <f>(H605*100/H680)-70</f>
        <v>-1.5840709558823534</v>
      </c>
      <c r="I607" s="494"/>
      <c r="J607" s="31"/>
      <c r="K607" s="6"/>
      <c r="L607" s="111"/>
      <c r="M607" s="112"/>
      <c r="N607" s="1303"/>
      <c r="O607" s="107"/>
      <c r="P607" s="107"/>
      <c r="Q607" s="1303"/>
      <c r="R607" s="1303"/>
      <c r="S607" s="1303"/>
      <c r="T607" s="726"/>
      <c r="U607" s="1304"/>
      <c r="V607" s="1141"/>
      <c r="W607" s="1303"/>
      <c r="X607" s="1303"/>
      <c r="Y607" s="1303"/>
      <c r="Z607" s="1303"/>
      <c r="AA607" s="1303"/>
    </row>
    <row r="608" spans="2:27">
      <c r="I608" s="550"/>
      <c r="J608" s="5"/>
      <c r="K608" s="6"/>
      <c r="L608" s="111"/>
      <c r="M608" s="112"/>
      <c r="N608" s="1303"/>
      <c r="O608" s="107"/>
      <c r="P608" s="107"/>
      <c r="Q608" s="1303"/>
      <c r="R608" s="1303"/>
      <c r="S608" s="1303"/>
      <c r="T608" s="1303"/>
      <c r="U608" s="1304"/>
      <c r="V608" s="1303"/>
      <c r="W608" s="1303"/>
      <c r="X608" s="1303"/>
      <c r="Y608" s="1303"/>
      <c r="Z608" s="1303"/>
      <c r="AA608" s="1303"/>
    </row>
    <row r="609" spans="2:27">
      <c r="B609" s="584"/>
      <c r="K609" s="6"/>
      <c r="L609" s="111"/>
      <c r="M609" s="112"/>
      <c r="N609" s="1303"/>
      <c r="O609" s="107"/>
      <c r="P609" s="107"/>
      <c r="Q609" s="1303"/>
      <c r="R609" s="1303"/>
      <c r="S609" s="1303"/>
      <c r="T609" s="1309"/>
      <c r="U609" s="1303"/>
      <c r="V609" s="116"/>
      <c r="W609" s="1303"/>
      <c r="X609" s="1303"/>
      <c r="Y609" s="1303"/>
      <c r="Z609" s="1303"/>
      <c r="AA609" s="1303"/>
    </row>
    <row r="610" spans="2:27">
      <c r="B610" s="1"/>
      <c r="K610" s="6"/>
      <c r="L610" s="107"/>
      <c r="M610" s="107"/>
      <c r="N610" s="107"/>
      <c r="O610" s="107"/>
      <c r="P610" s="107"/>
      <c r="Q610" s="1303"/>
      <c r="R610" s="1303"/>
      <c r="S610" s="1303"/>
      <c r="T610" s="197"/>
      <c r="U610" s="1304"/>
      <c r="V610" s="107"/>
      <c r="W610" s="1303"/>
      <c r="X610" s="1303"/>
      <c r="Y610" s="1303"/>
      <c r="Z610" s="1303"/>
      <c r="AA610" s="1303"/>
    </row>
    <row r="611" spans="2:27">
      <c r="K611" s="6"/>
      <c r="L611" s="107"/>
      <c r="M611" s="107"/>
      <c r="N611" s="107"/>
      <c r="O611" s="107"/>
      <c r="P611" s="107"/>
      <c r="Q611" s="1303"/>
      <c r="R611" s="1303"/>
      <c r="S611" s="1303"/>
      <c r="T611" s="102"/>
      <c r="U611" s="102"/>
      <c r="V611" s="1303"/>
      <c r="W611" s="1303"/>
      <c r="X611" s="1303"/>
      <c r="Y611" s="1303"/>
      <c r="Z611" s="1303"/>
      <c r="AA611" s="1303"/>
    </row>
    <row r="612" spans="2:27">
      <c r="K612" s="6"/>
      <c r="L612" s="107"/>
      <c r="M612" s="107"/>
      <c r="N612" s="107"/>
      <c r="O612" s="107"/>
      <c r="P612" s="107"/>
      <c r="Q612" s="1303"/>
      <c r="R612" s="1303"/>
      <c r="S612" s="1303"/>
      <c r="T612" s="102"/>
      <c r="U612" s="102"/>
      <c r="V612" s="1303"/>
      <c r="W612" s="1303"/>
      <c r="X612" s="1303"/>
      <c r="Y612" s="1303"/>
      <c r="Z612" s="1303"/>
      <c r="AA612" s="1303"/>
    </row>
    <row r="613" spans="2:27">
      <c r="K613" s="6"/>
      <c r="L613" s="107"/>
      <c r="M613" s="107"/>
      <c r="N613" s="107"/>
      <c r="O613" s="107"/>
      <c r="P613" s="107"/>
      <c r="Q613" s="1303"/>
      <c r="R613" s="1303"/>
      <c r="S613" s="1303"/>
      <c r="T613" s="677"/>
      <c r="U613" s="677"/>
      <c r="V613" s="1303"/>
      <c r="W613" s="1303"/>
      <c r="X613" s="1303"/>
      <c r="Y613" s="1303"/>
      <c r="Z613" s="1303"/>
      <c r="AA613" s="1303"/>
    </row>
    <row r="614" spans="2:27" ht="15.6">
      <c r="D614" s="12" t="str">
        <f>D58</f>
        <v xml:space="preserve">Россия Краснодарский край </v>
      </c>
      <c r="K614" s="6"/>
      <c r="L614" s="107"/>
      <c r="M614" s="1304"/>
      <c r="N614" s="245"/>
      <c r="O614" s="107"/>
      <c r="P614" s="1300"/>
      <c r="Q614" s="1298"/>
      <c r="R614" s="102"/>
      <c r="S614" s="102"/>
      <c r="T614" s="102"/>
      <c r="U614" s="637"/>
      <c r="V614" s="1303"/>
      <c r="W614" s="1303"/>
      <c r="X614" s="1303"/>
      <c r="Y614" s="1303"/>
      <c r="Z614" s="1303"/>
      <c r="AA614" s="1303"/>
    </row>
    <row r="615" spans="2:27">
      <c r="B615" s="25" t="str">
        <f>B59</f>
        <v xml:space="preserve">     10 - ТИДНЕВНОЕ  МЕНЮ  ПРИГОТОВЛЯЕМЫХ  БЛЮД ШКОЛЬНЫХ    З А В Т Р А К О В - О Б Е Д О В - П О Л Д Н И К О В</v>
      </c>
      <c r="D615"/>
      <c r="E615"/>
      <c r="I615"/>
      <c r="J615"/>
      <c r="K615" s="6"/>
      <c r="L615" s="107"/>
      <c r="M615" s="143"/>
      <c r="N615" s="246"/>
      <c r="O615" s="107"/>
      <c r="P615" s="320"/>
      <c r="Q615" s="1298"/>
      <c r="R615" s="102"/>
      <c r="S615" s="102"/>
      <c r="T615" s="102"/>
      <c r="U615" s="102"/>
      <c r="V615" s="1303"/>
      <c r="W615" s="1303"/>
      <c r="X615" s="1303"/>
      <c r="Y615" s="1303"/>
      <c r="Z615" s="1303"/>
      <c r="AA615" s="1303"/>
    </row>
    <row r="616" spans="2:27">
      <c r="C616" s="25" t="str">
        <f>C60</f>
        <v xml:space="preserve">                            ДЛЯ  УЧАЩИХСЯ  В ОБЩЕОБРАЗОВАТЕЛЬНОМ УЧРЕЖДЕНИЕ</v>
      </c>
      <c r="E616"/>
      <c r="F616"/>
      <c r="G616" s="25"/>
      <c r="H616" s="25"/>
      <c r="I616" s="26"/>
      <c r="J616" s="26"/>
      <c r="K616" s="6"/>
      <c r="L616" s="107"/>
      <c r="M616" s="1304"/>
      <c r="N616" s="1303"/>
      <c r="O616" s="107"/>
      <c r="P616" s="1300"/>
      <c r="Q616" s="678"/>
      <c r="R616" s="102"/>
      <c r="S616" s="102"/>
      <c r="T616" s="102"/>
      <c r="U616" s="102"/>
      <c r="V616" s="1303"/>
      <c r="W616" s="1303"/>
      <c r="X616" s="1303"/>
      <c r="Y616" s="1303"/>
      <c r="Z616" s="1303"/>
      <c r="AA616" s="1303"/>
    </row>
    <row r="617" spans="2:27" ht="15.6">
      <c r="B617" s="541" t="str">
        <f>B61</f>
        <v xml:space="preserve">   Возрастная категория:   с   12  лет  и старше                 Сезон:    ЗИМА  -  ВЕСНА  2025 -____г.г.</v>
      </c>
      <c r="C617" s="26"/>
      <c r="D617"/>
      <c r="E617" s="28"/>
      <c r="F617"/>
      <c r="G617" s="2"/>
      <c r="H617" s="26"/>
      <c r="I617" s="26"/>
      <c r="J617" s="33"/>
      <c r="K617" s="6"/>
      <c r="L617" s="107"/>
      <c r="M617" s="143"/>
      <c r="N617" s="246"/>
      <c r="O617" s="107"/>
      <c r="P617" s="1300"/>
      <c r="Q617" s="1298"/>
      <c r="R617" s="677"/>
      <c r="S617" s="677"/>
      <c r="T617" s="677"/>
      <c r="U617" s="677"/>
      <c r="V617" s="1303"/>
      <c r="W617" s="1303"/>
      <c r="X617" s="1303"/>
      <c r="Y617" s="1303"/>
      <c r="Z617" s="1303"/>
      <c r="AA617" s="1303"/>
    </row>
    <row r="618" spans="2:27" ht="18.600000000000001" thickBot="1">
      <c r="D618" s="620" t="s">
        <v>0</v>
      </c>
      <c r="K618" s="6"/>
      <c r="L618" s="107"/>
      <c r="M618" s="417"/>
      <c r="N618" s="1303"/>
      <c r="O618" s="107"/>
      <c r="P618" s="1303"/>
      <c r="Q618" s="1303"/>
      <c r="R618" s="186"/>
      <c r="S618" s="1303"/>
      <c r="T618" s="1303"/>
      <c r="U618" s="1303"/>
      <c r="V618" s="1303"/>
      <c r="W618" s="1303"/>
      <c r="X618" s="1303"/>
      <c r="Y618" s="1303"/>
      <c r="Z618" s="1303"/>
      <c r="AA618" s="1303"/>
    </row>
    <row r="619" spans="2:27" ht="15" thickBot="1">
      <c r="B619" s="393" t="s">
        <v>296</v>
      </c>
      <c r="C619" s="57"/>
      <c r="D619" s="394"/>
      <c r="E619" s="298" t="s">
        <v>41</v>
      </c>
      <c r="F619" s="298"/>
      <c r="G619" s="298"/>
      <c r="H619" s="345" t="s">
        <v>42</v>
      </c>
      <c r="I619" s="20"/>
      <c r="J619" s="5"/>
      <c r="K619" s="6"/>
      <c r="L619" s="107"/>
      <c r="M619" s="1300"/>
      <c r="N619" s="1299"/>
      <c r="O619" s="107"/>
      <c r="P619" s="216"/>
      <c r="Q619" s="1303"/>
      <c r="R619" s="102"/>
      <c r="S619" s="102"/>
      <c r="T619" s="1303"/>
      <c r="U619" s="1303"/>
      <c r="V619" s="1303"/>
      <c r="W619" s="1303"/>
      <c r="X619" s="1303"/>
      <c r="Y619" s="1303"/>
      <c r="Z619" s="1303"/>
      <c r="AA619" s="1303"/>
    </row>
    <row r="620" spans="2:27">
      <c r="B620" s="58"/>
      <c r="C620" s="489" t="s">
        <v>88</v>
      </c>
      <c r="D620" s="395"/>
      <c r="E620" s="396" t="s">
        <v>48</v>
      </c>
      <c r="F620" s="351" t="s">
        <v>19</v>
      </c>
      <c r="G620" s="351" t="s">
        <v>20</v>
      </c>
      <c r="H620" s="352" t="s">
        <v>49</v>
      </c>
      <c r="I620" s="31"/>
      <c r="J620" s="31"/>
      <c r="K620" s="6"/>
      <c r="L620" s="107"/>
      <c r="M620" s="1303"/>
      <c r="N620" s="1299"/>
      <c r="O620" s="107"/>
      <c r="P620" s="506"/>
      <c r="Q620" s="506"/>
      <c r="R620" s="506"/>
      <c r="S620" s="159"/>
      <c r="T620" s="1303"/>
      <c r="U620" s="1303"/>
      <c r="V620" s="1303"/>
      <c r="W620" s="1303"/>
      <c r="X620" s="1303"/>
      <c r="Y620" s="1303"/>
      <c r="Z620" s="1303"/>
      <c r="AA620" s="1303"/>
    </row>
    <row r="621" spans="2:27" ht="16.2" thickBot="1">
      <c r="B621" s="56"/>
      <c r="C621" s="517" t="s">
        <v>69</v>
      </c>
      <c r="D621" s="382"/>
      <c r="E621" s="1111" t="s">
        <v>5</v>
      </c>
      <c r="F621" s="540" t="s">
        <v>6</v>
      </c>
      <c r="G621" s="540" t="s">
        <v>7</v>
      </c>
      <c r="H621" s="349" t="s">
        <v>51</v>
      </c>
      <c r="I621" s="5"/>
      <c r="J621" s="31"/>
      <c r="K621" s="6"/>
      <c r="L621" s="107"/>
      <c r="M621" s="107"/>
      <c r="N621" s="107"/>
      <c r="O621" s="107"/>
      <c r="P621" s="107"/>
      <c r="Q621" s="508"/>
      <c r="R621" s="508"/>
      <c r="S621" s="184"/>
      <c r="T621" s="102"/>
      <c r="U621" s="102"/>
      <c r="V621" s="102"/>
      <c r="W621" s="499"/>
      <c r="X621" s="468"/>
      <c r="Y621" s="509"/>
      <c r="Z621" s="1303"/>
      <c r="AA621" s="1303"/>
    </row>
    <row r="622" spans="2:27">
      <c r="B622" s="72"/>
      <c r="C622" s="1124" t="s">
        <v>108</v>
      </c>
      <c r="D622" s="1126">
        <v>1</v>
      </c>
      <c r="E622" s="1112">
        <v>90</v>
      </c>
      <c r="F622" s="1118">
        <v>92</v>
      </c>
      <c r="G622" s="1137">
        <v>383</v>
      </c>
      <c r="H622" s="1362">
        <v>2720</v>
      </c>
      <c r="I622" s="496"/>
      <c r="J622" s="793"/>
      <c r="K622" s="6"/>
      <c r="L622" s="107"/>
      <c r="M622" s="107"/>
      <c r="N622" s="107"/>
      <c r="O622" s="107"/>
      <c r="P622" s="107"/>
      <c r="Q622" s="102"/>
      <c r="R622" s="102"/>
      <c r="S622" s="637"/>
      <c r="T622" s="134"/>
      <c r="U622" s="134"/>
      <c r="V622" s="134"/>
      <c r="W622" s="158"/>
      <c r="X622" s="468"/>
      <c r="Y622" s="520"/>
      <c r="Z622" s="1303"/>
      <c r="AA622" s="1303"/>
    </row>
    <row r="623" spans="2:27" ht="15" thickBot="1">
      <c r="B623" s="56"/>
      <c r="C623" s="1125" t="s">
        <v>24</v>
      </c>
      <c r="D623" s="395"/>
      <c r="E623" s="1116"/>
      <c r="F623" s="1117"/>
      <c r="G623" s="1117"/>
      <c r="H623" s="1119"/>
      <c r="I623" s="496"/>
      <c r="J623" s="793"/>
      <c r="K623" s="4"/>
      <c r="L623" s="506"/>
      <c r="M623" s="107"/>
      <c r="N623" s="107"/>
      <c r="O623" s="107"/>
      <c r="P623" s="107"/>
      <c r="Q623" s="1303"/>
      <c r="R623" s="409"/>
      <c r="S623" s="1298"/>
      <c r="T623" s="423"/>
      <c r="U623" s="423"/>
      <c r="V623" s="423"/>
      <c r="W623" s="637"/>
      <c r="X623" s="590"/>
      <c r="Y623" s="679"/>
      <c r="Z623" s="1303"/>
      <c r="AA623" s="1303"/>
    </row>
    <row r="624" spans="2:27" ht="15.6">
      <c r="B624" s="988" t="s">
        <v>297</v>
      </c>
      <c r="C624" s="1123" t="s">
        <v>86</v>
      </c>
      <c r="D624" s="809">
        <v>0.25</v>
      </c>
      <c r="E624" s="1458">
        <v>22.5</v>
      </c>
      <c r="F624" s="1459">
        <v>23</v>
      </c>
      <c r="G624" s="1459">
        <v>95.75</v>
      </c>
      <c r="H624" s="1460">
        <v>680</v>
      </c>
      <c r="I624" s="496"/>
      <c r="J624" s="793"/>
      <c r="K624" s="4"/>
      <c r="L624" s="107"/>
      <c r="M624" s="409"/>
      <c r="N624" s="1298"/>
      <c r="O624" s="107"/>
      <c r="P624" s="107"/>
      <c r="Q624" s="1303"/>
      <c r="R624" s="1300"/>
      <c r="S624" s="1298"/>
      <c r="T624" s="102"/>
      <c r="U624" s="102"/>
      <c r="V624" s="423"/>
      <c r="W624" s="158"/>
      <c r="X624" s="468"/>
      <c r="Y624" s="509"/>
      <c r="Z624" s="1303"/>
      <c r="AA624" s="1303"/>
    </row>
    <row r="625" spans="2:27">
      <c r="B625" s="811"/>
      <c r="C625" s="812" t="s">
        <v>85</v>
      </c>
      <c r="D625" s="817"/>
      <c r="E625" s="814">
        <f>(E73+E129+E185+E240+E296)/5</f>
        <v>23.500419999999998</v>
      </c>
      <c r="F625" s="815">
        <f>(F73+F129+F185+F240+F296)/5</f>
        <v>19.513110000000001</v>
      </c>
      <c r="G625" s="815">
        <f>(G73+G129+G185+G240+G296)/5</f>
        <v>101.17635199999999</v>
      </c>
      <c r="H625" s="816">
        <f>(H73+H129+H185+H240+H296)/5</f>
        <v>667.58807999999988</v>
      </c>
      <c r="I625" s="500"/>
      <c r="J625" s="794"/>
      <c r="K625" s="4"/>
      <c r="L625" s="107"/>
      <c r="M625" s="107"/>
      <c r="N625" s="107"/>
      <c r="O625" s="107"/>
      <c r="P625" s="107"/>
      <c r="Q625" s="1303"/>
      <c r="R625" s="1300"/>
      <c r="S625" s="1298"/>
      <c r="T625" s="102"/>
      <c r="U625" s="102"/>
      <c r="V625" s="102"/>
      <c r="W625" s="637"/>
      <c r="X625" s="468"/>
      <c r="Y625" s="467"/>
      <c r="Z625" s="1303"/>
      <c r="AA625" s="1303"/>
    </row>
    <row r="626" spans="2:27" ht="12" customHeight="1" thickBot="1">
      <c r="B626" s="737"/>
      <c r="C626" s="799" t="s">
        <v>131</v>
      </c>
      <c r="D626" s="810" t="s">
        <v>17</v>
      </c>
      <c r="E626" s="801">
        <f>(E625*100/E622)-25</f>
        <v>1.1115777777777751</v>
      </c>
      <c r="F626" s="802">
        <f>(F625*100/F622)-25</f>
        <v>-3.7900978260869564</v>
      </c>
      <c r="G626" s="802">
        <f>(G625*100/G622)-25</f>
        <v>1.4168020887728439</v>
      </c>
      <c r="H626" s="808">
        <f>(H625*100/H622)-25</f>
        <v>-0.45632058823529675</v>
      </c>
      <c r="I626" s="500"/>
      <c r="J626" s="793"/>
      <c r="K626" s="4"/>
      <c r="L626" s="107"/>
      <c r="M626" s="107"/>
      <c r="N626" s="107"/>
      <c r="O626" s="107"/>
      <c r="P626" s="107"/>
      <c r="Q626" s="456"/>
      <c r="R626" s="107"/>
      <c r="S626" s="107"/>
      <c r="T626" s="107"/>
      <c r="U626" s="102"/>
      <c r="V626" s="102"/>
      <c r="W626" s="637"/>
      <c r="X626" s="468"/>
      <c r="Y626" s="467"/>
      <c r="Z626" s="1303"/>
      <c r="AA626" s="1303"/>
    </row>
    <row r="627" spans="2:27" ht="15" thickBot="1">
      <c r="B627" s="79"/>
      <c r="C627" s="79"/>
      <c r="D627" s="493"/>
      <c r="E627" s="493"/>
      <c r="F627" s="493"/>
      <c r="G627" s="493"/>
      <c r="H627" s="493"/>
      <c r="I627" s="5"/>
      <c r="J627" s="5"/>
      <c r="K627" s="4"/>
      <c r="L627" s="107"/>
      <c r="M627" s="107"/>
      <c r="N627" s="107"/>
      <c r="O627" s="107"/>
      <c r="P627" s="107"/>
      <c r="Q627" s="102"/>
      <c r="R627" s="102"/>
      <c r="S627" s="102"/>
      <c r="T627" s="102"/>
      <c r="U627" s="603"/>
      <c r="V627" s="604"/>
      <c r="W627" s="605"/>
      <c r="X627" s="189"/>
      <c r="Y627" s="320"/>
      <c r="Z627" s="1303"/>
      <c r="AA627" s="1303"/>
    </row>
    <row r="628" spans="2:27" ht="15.75" customHeight="1">
      <c r="B628" s="988" t="str">
        <f>B624</f>
        <v>12 - 18 л</v>
      </c>
      <c r="C628" s="803" t="s">
        <v>87</v>
      </c>
      <c r="D628" s="804">
        <v>0.35</v>
      </c>
      <c r="E628" s="1461">
        <v>31.5</v>
      </c>
      <c r="F628" s="1462">
        <v>32.200000000000003</v>
      </c>
      <c r="G628" s="1462">
        <v>134.05000000000001</v>
      </c>
      <c r="H628" s="1463">
        <v>952</v>
      </c>
      <c r="I628" s="20"/>
      <c r="J628" s="5"/>
      <c r="K628" s="4"/>
      <c r="L628" s="107"/>
      <c r="M628" s="1304"/>
      <c r="N628" s="192"/>
      <c r="O628" s="107"/>
      <c r="P628" s="1298"/>
      <c r="Q628" s="296"/>
      <c r="R628" s="296"/>
      <c r="S628" s="102"/>
      <c r="T628" s="158"/>
      <c r="U628" s="544"/>
      <c r="V628" s="544"/>
      <c r="W628" s="544"/>
      <c r="X628" s="660"/>
      <c r="Y628" s="107"/>
      <c r="Z628" s="1303"/>
      <c r="AA628" s="1303"/>
    </row>
    <row r="629" spans="2:27">
      <c r="B629" s="811"/>
      <c r="C629" s="812" t="str">
        <f>C625</f>
        <v>Среднее за 5 дней   (фактически)</v>
      </c>
      <c r="D629" s="813"/>
      <c r="E629" s="814">
        <f>(E84+E141+E197+E253+E308)/5</f>
        <v>33.210478000000002</v>
      </c>
      <c r="F629" s="815">
        <f>(F84+F141+F197+F253+F308)/5</f>
        <v>33.821736000000001</v>
      </c>
      <c r="G629" s="815">
        <f>(G84+G141+G197+G253+G308)/5</f>
        <v>126.73480859999999</v>
      </c>
      <c r="H629" s="816">
        <f>(H84+H141+H197+H253+H308)/5</f>
        <v>948.94119999999998</v>
      </c>
      <c r="I629" s="31"/>
      <c r="J629" s="31"/>
      <c r="K629" s="4"/>
      <c r="L629" s="107"/>
      <c r="M629" s="1308"/>
      <c r="N629" s="1303"/>
      <c r="O629" s="410"/>
      <c r="P629" s="107"/>
      <c r="Q629" s="431"/>
      <c r="R629" s="431"/>
      <c r="S629" s="431"/>
      <c r="T629" s="431"/>
      <c r="U629" s="423"/>
      <c r="V629" s="423"/>
      <c r="W629" s="423"/>
      <c r="X629" s="107"/>
      <c r="Y629" s="107"/>
      <c r="Z629" s="1303"/>
      <c r="AA629" s="1303"/>
    </row>
    <row r="630" spans="2:27" ht="12.75" customHeight="1" thickBot="1">
      <c r="B630" s="737"/>
      <c r="C630" s="799" t="s">
        <v>131</v>
      </c>
      <c r="D630" s="800" t="s">
        <v>17</v>
      </c>
      <c r="E630" s="801">
        <f>(E629*100/E622)-35</f>
        <v>1.9005311111111141</v>
      </c>
      <c r="F630" s="802">
        <f>(F629*100/F622)-35</f>
        <v>1.7627565217391279</v>
      </c>
      <c r="G630" s="802">
        <f>(G629*100/G622)-35</f>
        <v>-1.9099716449086159</v>
      </c>
      <c r="H630" s="808">
        <f>(H629*100/H622)-35</f>
        <v>-0.1124558823529398</v>
      </c>
      <c r="I630" s="5"/>
      <c r="J630" s="31"/>
      <c r="K630" s="4"/>
      <c r="L630" s="107"/>
      <c r="M630" s="1300"/>
      <c r="N630" s="295"/>
      <c r="O630" s="107"/>
      <c r="P630" s="1309"/>
      <c r="Q630" s="729"/>
      <c r="R630" s="729"/>
      <c r="S630" s="729"/>
      <c r="T630" s="729"/>
      <c r="U630" s="1303"/>
      <c r="V630" s="1303"/>
      <c r="W630" s="1303"/>
      <c r="X630" s="1303"/>
      <c r="Y630" s="1303"/>
      <c r="Z630" s="1303"/>
      <c r="AA630" s="1303"/>
    </row>
    <row r="631" spans="2:27" ht="15" thickBot="1">
      <c r="B631" s="92"/>
      <c r="C631" s="688"/>
      <c r="D631" s="599"/>
      <c r="E631" s="600"/>
      <c r="F631" s="469"/>
      <c r="G631" s="470"/>
      <c r="H631" s="470"/>
      <c r="I631" s="496"/>
      <c r="J631" s="793"/>
      <c r="K631" s="4"/>
      <c r="L631" s="107"/>
      <c r="M631" s="1300"/>
      <c r="N631" s="1297"/>
      <c r="O631" s="107"/>
      <c r="P631" s="107"/>
      <c r="Q631" s="1303"/>
      <c r="R631" s="1303"/>
      <c r="S631" s="1303"/>
      <c r="T631" s="1303"/>
      <c r="U631" s="1303"/>
      <c r="V631" s="1303"/>
      <c r="W631" s="1303"/>
      <c r="X631" s="1303"/>
      <c r="Y631" s="1303"/>
      <c r="Z631" s="1303"/>
      <c r="AA631" s="1303"/>
    </row>
    <row r="632" spans="2:27" ht="14.25" customHeight="1">
      <c r="B632" s="988" t="str">
        <f>B624</f>
        <v>12 - 18 л</v>
      </c>
      <c r="C632" s="803" t="s">
        <v>82</v>
      </c>
      <c r="D632" s="804">
        <v>0.1</v>
      </c>
      <c r="E632" s="1461">
        <v>9</v>
      </c>
      <c r="F632" s="1462">
        <v>9.1999999999999993</v>
      </c>
      <c r="G632" s="1462">
        <v>38.299999999999997</v>
      </c>
      <c r="H632" s="1463">
        <v>272</v>
      </c>
      <c r="I632" s="496"/>
      <c r="J632" s="793"/>
      <c r="K632" s="4"/>
      <c r="L632" s="107"/>
      <c r="M632" s="657"/>
      <c r="N632" s="1298"/>
      <c r="O632" s="107"/>
      <c r="P632" s="107"/>
      <c r="Q632" s="1303"/>
      <c r="R632" s="1303"/>
      <c r="S632" s="1303"/>
      <c r="T632" s="1303"/>
      <c r="U632" s="1303"/>
      <c r="V632" s="1303"/>
      <c r="W632" s="1303"/>
      <c r="X632" s="1303"/>
      <c r="Y632" s="1303"/>
      <c r="Z632" s="1303"/>
      <c r="AA632" s="1303"/>
    </row>
    <row r="633" spans="2:27">
      <c r="B633" s="811"/>
      <c r="C633" s="812" t="str">
        <f>C625</f>
        <v>Среднее за 5 дней   (фактически)</v>
      </c>
      <c r="D633" s="813"/>
      <c r="E633" s="814">
        <f>(E92+E149+E205+E261+E315)/5</f>
        <v>11.316700000000001</v>
      </c>
      <c r="F633" s="815">
        <f>(F92+F149+F205+F261+F315)/5</f>
        <v>7.4900199999999995</v>
      </c>
      <c r="G633" s="815">
        <f>(G92+G149+G205+G261+G315)/5</f>
        <v>39.351119999999995</v>
      </c>
      <c r="H633" s="816">
        <f>(H92+H149+H205+H261+H315)/5</f>
        <v>270.79056000000003</v>
      </c>
      <c r="I633" s="496"/>
      <c r="J633" s="793"/>
      <c r="K633" s="4"/>
      <c r="L633" s="107"/>
      <c r="M633" s="97"/>
      <c r="N633" s="1297"/>
      <c r="O633" s="107"/>
      <c r="P633" s="107"/>
      <c r="Q633" s="1303"/>
      <c r="R633" s="1303"/>
      <c r="S633" s="102"/>
      <c r="T633" s="102"/>
      <c r="U633" s="158"/>
      <c r="V633" s="142"/>
      <c r="W633" s="520"/>
      <c r="X633" s="1303"/>
      <c r="Y633" s="1303"/>
      <c r="Z633" s="1303"/>
      <c r="AA633" s="1303"/>
    </row>
    <row r="634" spans="2:27" ht="12.75" customHeight="1" thickBot="1">
      <c r="B634" s="737"/>
      <c r="C634" s="799" t="s">
        <v>131</v>
      </c>
      <c r="D634" s="800" t="s">
        <v>17</v>
      </c>
      <c r="E634" s="801">
        <f>(E633*100/E622)-10</f>
        <v>2.5741111111111117</v>
      </c>
      <c r="F634" s="802">
        <f>(F633*100/F622)-10</f>
        <v>-1.8586739130434786</v>
      </c>
      <c r="G634" s="802">
        <f>(G633*100/G622)-10</f>
        <v>0.27444386422976486</v>
      </c>
      <c r="H634" s="808">
        <f>(H633*100/H622)-10</f>
        <v>-4.4464705882351296E-2</v>
      </c>
      <c r="I634" s="500"/>
      <c r="J634" s="794"/>
      <c r="K634" s="4"/>
      <c r="L634" s="107"/>
      <c r="M634" s="1300"/>
      <c r="N634" s="1298"/>
      <c r="O634" s="107"/>
      <c r="P634" s="107"/>
      <c r="Q634" s="1303"/>
      <c r="R634" s="1303"/>
      <c r="S634" s="102"/>
      <c r="T634" s="102"/>
      <c r="U634" s="499"/>
      <c r="V634" s="142"/>
      <c r="W634" s="467"/>
      <c r="X634" s="1303"/>
      <c r="Y634" s="1303"/>
      <c r="Z634" s="1303"/>
      <c r="AA634" s="1303"/>
    </row>
    <row r="635" spans="2:27" ht="15" thickBot="1">
      <c r="B635" s="79"/>
      <c r="C635" s="79"/>
      <c r="D635" s="493"/>
      <c r="E635" s="493"/>
      <c r="F635" s="493"/>
      <c r="G635" s="493"/>
      <c r="H635" s="493"/>
      <c r="I635" s="500"/>
      <c r="J635" s="793"/>
      <c r="K635" s="4"/>
      <c r="L635" s="107"/>
      <c r="M635" s="1300"/>
      <c r="N635" s="1298"/>
      <c r="O635" s="107"/>
      <c r="P635" s="107"/>
      <c r="Q635" s="1303"/>
      <c r="R635" s="1303"/>
      <c r="S635" s="102"/>
      <c r="T635" s="102"/>
      <c r="U635" s="499"/>
      <c r="V635" s="468"/>
      <c r="W635" s="467"/>
      <c r="X635" s="1303"/>
      <c r="Y635" s="1303"/>
      <c r="Z635" s="1303"/>
      <c r="AA635" s="1303"/>
    </row>
    <row r="636" spans="2:27" ht="15" customHeight="1">
      <c r="B636" s="988" t="str">
        <f>B624</f>
        <v>12 - 18 л</v>
      </c>
      <c r="C636" s="803" t="s">
        <v>67</v>
      </c>
      <c r="D636" s="809">
        <v>0.6</v>
      </c>
      <c r="E636" s="1461">
        <v>54</v>
      </c>
      <c r="F636" s="1462">
        <v>55.2</v>
      </c>
      <c r="G636" s="1462">
        <v>229.8</v>
      </c>
      <c r="H636" s="1463">
        <v>1632</v>
      </c>
      <c r="I636" s="5"/>
      <c r="J636" s="5"/>
      <c r="K636" s="4"/>
      <c r="L636" s="107"/>
      <c r="M636" s="1300"/>
      <c r="N636" s="1298"/>
      <c r="O636" s="107"/>
      <c r="P636" s="107"/>
      <c r="Q636" s="1303"/>
      <c r="R636" s="1303"/>
      <c r="S636" s="296"/>
      <c r="T636" s="102"/>
      <c r="U636" s="499"/>
      <c r="V636" s="142"/>
      <c r="W636" s="467"/>
      <c r="X636" s="1303"/>
      <c r="Y636" s="1303"/>
      <c r="Z636" s="1303"/>
      <c r="AA636" s="1303"/>
    </row>
    <row r="637" spans="2:27">
      <c r="B637" s="811"/>
      <c r="C637" s="812" t="str">
        <f>C625</f>
        <v>Среднее за 5 дней   (фактически)</v>
      </c>
      <c r="D637" s="817"/>
      <c r="E637" s="814">
        <f>(E96+E153+E209+E265+E319)/5</f>
        <v>56.710898</v>
      </c>
      <c r="F637" s="815">
        <f>(F96+F153+F209+F265+F319)/5</f>
        <v>53.334845999999992</v>
      </c>
      <c r="G637" s="815">
        <f>(G96+G153+G209+G265+G319)/5</f>
        <v>227.91116059999999</v>
      </c>
      <c r="H637" s="816">
        <f>(H96+H153+H209+H265+H319)/5</f>
        <v>1616.5292800000002</v>
      </c>
      <c r="I637" s="20"/>
      <c r="J637" s="5"/>
      <c r="K637" s="4"/>
      <c r="L637" s="107"/>
      <c r="M637" s="1300"/>
      <c r="N637" s="1298"/>
      <c r="O637" s="107"/>
      <c r="P637" s="107"/>
      <c r="Q637" s="1303"/>
      <c r="R637" s="1303"/>
      <c r="S637" s="157"/>
      <c r="T637" s="157"/>
      <c r="U637" s="499"/>
      <c r="V637" s="468"/>
      <c r="W637" s="467"/>
      <c r="X637" s="1303"/>
      <c r="Y637" s="1303"/>
      <c r="Z637" s="1303"/>
      <c r="AA637" s="1303"/>
    </row>
    <row r="638" spans="2:27" ht="13.5" customHeight="1" thickBot="1">
      <c r="B638" s="737"/>
      <c r="C638" s="799" t="s">
        <v>131</v>
      </c>
      <c r="D638" s="810" t="s">
        <v>17</v>
      </c>
      <c r="E638" s="801">
        <f>(E637*100/E622)-60</f>
        <v>3.0121088888888892</v>
      </c>
      <c r="F638" s="802">
        <f>(F637*100/F622)-60</f>
        <v>-2.0273413043478357</v>
      </c>
      <c r="G638" s="802">
        <f>(G637*100/G622)-60</f>
        <v>-0.49316955613576852</v>
      </c>
      <c r="H638" s="808">
        <f>(H637*100/H622)-60</f>
        <v>-0.568776470588233</v>
      </c>
      <c r="I638" s="31"/>
      <c r="J638" s="31"/>
      <c r="K638" s="4"/>
      <c r="L638" s="107"/>
      <c r="M638" s="1304"/>
      <c r="N638" s="227"/>
      <c r="O638" s="107"/>
      <c r="P638" s="1300"/>
      <c r="Q638" s="1303"/>
      <c r="R638" s="1303"/>
      <c r="S638" s="102"/>
      <c r="T638" s="102"/>
      <c r="U638" s="583"/>
      <c r="V638" s="468"/>
      <c r="W638" s="467"/>
      <c r="X638" s="1303"/>
      <c r="Y638" s="1303"/>
      <c r="Z638" s="1303"/>
      <c r="AA638" s="1303"/>
    </row>
    <row r="639" spans="2:27" ht="16.2" thickBot="1">
      <c r="B639" s="92"/>
      <c r="C639" s="412"/>
      <c r="D639" s="107"/>
      <c r="E639" s="508"/>
      <c r="F639" s="508"/>
      <c r="G639" s="508"/>
      <c r="H639" s="184"/>
      <c r="I639" s="5"/>
      <c r="J639" s="31"/>
      <c r="K639" s="4"/>
      <c r="L639" s="107"/>
      <c r="M639" s="1308"/>
      <c r="N639" s="142"/>
      <c r="O639" s="107"/>
      <c r="P639" s="107"/>
      <c r="Q639" s="1303"/>
      <c r="R639" s="1303"/>
      <c r="S639" s="102"/>
      <c r="T639" s="102"/>
      <c r="U639" s="583"/>
      <c r="V639" s="590"/>
      <c r="W639" s="509"/>
      <c r="X639" s="1303"/>
      <c r="Y639" s="1303"/>
      <c r="Z639" s="1303"/>
      <c r="AA639" s="1303"/>
    </row>
    <row r="640" spans="2:27" ht="14.25" customHeight="1">
      <c r="B640" s="988" t="str">
        <f>B624</f>
        <v>12 - 18 л</v>
      </c>
      <c r="C640" s="803" t="s">
        <v>83</v>
      </c>
      <c r="D640" s="809">
        <v>0.45</v>
      </c>
      <c r="E640" s="1461">
        <v>40.5</v>
      </c>
      <c r="F640" s="1462">
        <v>41.4</v>
      </c>
      <c r="G640" s="1462">
        <v>172.35</v>
      </c>
      <c r="H640" s="1463">
        <v>1224</v>
      </c>
      <c r="I640" s="496"/>
      <c r="J640" s="793"/>
      <c r="K640" s="4"/>
      <c r="L640" s="107"/>
      <c r="M640" s="1300"/>
      <c r="N640" s="1297"/>
      <c r="O640" s="107"/>
      <c r="P640" s="107"/>
      <c r="Q640" s="1303"/>
      <c r="R640" s="1303"/>
      <c r="S640" s="102"/>
      <c r="T640" s="102"/>
      <c r="U640" s="583"/>
      <c r="V640" s="468"/>
      <c r="W640" s="467"/>
      <c r="X640" s="1303"/>
      <c r="Y640" s="1303"/>
      <c r="Z640" s="1303"/>
      <c r="AA640" s="1303"/>
    </row>
    <row r="641" spans="2:27" ht="12" customHeight="1">
      <c r="B641" s="811"/>
      <c r="C641" s="812" t="str">
        <f>C625</f>
        <v>Среднее за 5 дней   (фактически)</v>
      </c>
      <c r="D641" s="817"/>
      <c r="E641" s="814">
        <f>(E100+E157+E213+E269+E323)/5</f>
        <v>44.527178000000006</v>
      </c>
      <c r="F641" s="815">
        <f>(F100+F157+F213+F269+F323)/5</f>
        <v>41.311756000000003</v>
      </c>
      <c r="G641" s="815">
        <f>(G100+G157+G213+G269+G323)/5</f>
        <v>166.08592859999999</v>
      </c>
      <c r="H641" s="816">
        <f>(H100+H157+H213+H269+H323)/5</f>
        <v>1219.7317599999999</v>
      </c>
      <c r="I641" s="496"/>
      <c r="J641" s="793"/>
      <c r="K641" s="4"/>
      <c r="L641" s="107"/>
      <c r="M641" s="1300"/>
      <c r="N641" s="102"/>
      <c r="O641" s="107"/>
      <c r="P641" s="107"/>
      <c r="Q641" s="1303"/>
      <c r="R641" s="1303"/>
      <c r="S641" s="1303"/>
      <c r="T641" s="1303"/>
      <c r="U641" s="1303"/>
      <c r="V641" s="1303"/>
      <c r="W641" s="1303"/>
      <c r="X641" s="1303"/>
      <c r="Y641" s="1303"/>
      <c r="Z641" s="1303"/>
      <c r="AA641" s="1303"/>
    </row>
    <row r="642" spans="2:27" ht="14.25" customHeight="1" thickBot="1">
      <c r="B642" s="737"/>
      <c r="C642" s="799" t="s">
        <v>131</v>
      </c>
      <c r="D642" s="810" t="s">
        <v>17</v>
      </c>
      <c r="E642" s="801">
        <f>(E641*100/E622)-45</f>
        <v>4.4746422222222293</v>
      </c>
      <c r="F642" s="802">
        <f>(F641*100/F622)-45</f>
        <v>-9.5917391304340072E-2</v>
      </c>
      <c r="G642" s="802">
        <f>(G641*100/G622)-45</f>
        <v>-1.6355277806788564</v>
      </c>
      <c r="H642" s="808">
        <f>(H641*100/H622)-45</f>
        <v>-0.15692058823529464</v>
      </c>
      <c r="I642" s="496"/>
      <c r="J642" s="793"/>
      <c r="K642" s="4"/>
      <c r="L642" s="107"/>
      <c r="M642" s="673"/>
      <c r="N642" s="1303"/>
      <c r="O642" s="107"/>
      <c r="P642" s="107"/>
      <c r="Q642" s="1303"/>
      <c r="R642" s="1303"/>
      <c r="S642" s="1303"/>
      <c r="T642" s="1303"/>
      <c r="U642" s="1303"/>
      <c r="V642" s="1303"/>
      <c r="W642" s="1303"/>
      <c r="X642" s="1303"/>
      <c r="Y642" s="1303"/>
      <c r="Z642" s="1303"/>
      <c r="AA642" s="1303"/>
    </row>
    <row r="643" spans="2:27" ht="15" thickBot="1">
      <c r="B643" s="79"/>
      <c r="C643" s="79"/>
      <c r="D643" s="493"/>
      <c r="E643" s="493"/>
      <c r="F643" s="493"/>
      <c r="G643" s="493"/>
      <c r="H643" s="493"/>
      <c r="I643" s="500"/>
      <c r="J643" s="794"/>
      <c r="K643" s="4"/>
      <c r="L643" s="107"/>
      <c r="M643" s="1300"/>
      <c r="N643" s="1298"/>
      <c r="O643" s="107"/>
      <c r="P643" s="107"/>
      <c r="Q643" s="1303"/>
      <c r="R643" s="1303"/>
      <c r="S643" s="1303"/>
      <c r="T643" s="1303"/>
      <c r="U643" s="1303"/>
      <c r="V643" s="1303"/>
      <c r="W643" s="1303"/>
      <c r="X643" s="1303"/>
      <c r="Y643" s="1303"/>
      <c r="Z643" s="1303"/>
      <c r="AA643" s="1303"/>
    </row>
    <row r="644" spans="2:27" ht="15.6">
      <c r="B644" s="988" t="str">
        <f>B624</f>
        <v>12 - 18 л</v>
      </c>
      <c r="C644" s="803" t="s">
        <v>84</v>
      </c>
      <c r="D644" s="809">
        <v>0.7</v>
      </c>
      <c r="E644" s="1461">
        <v>63</v>
      </c>
      <c r="F644" s="1462">
        <v>64.400000000000006</v>
      </c>
      <c r="G644" s="1462">
        <v>268.10000000000002</v>
      </c>
      <c r="H644" s="1463">
        <v>1904</v>
      </c>
      <c r="I644" s="500"/>
      <c r="J644" s="793"/>
      <c r="K644" s="4"/>
      <c r="L644" s="107"/>
      <c r="M644" s="1304"/>
      <c r="N644" s="727"/>
      <c r="O644" s="107"/>
      <c r="P644" s="107"/>
      <c r="Q644" s="1303"/>
      <c r="R644" s="1303"/>
      <c r="S644" s="1303"/>
      <c r="T644" s="1303"/>
      <c r="U644" s="1303"/>
      <c r="V644" s="1303"/>
      <c r="W644" s="1303"/>
      <c r="X644" s="1303"/>
      <c r="Y644" s="1303"/>
      <c r="Z644" s="1303"/>
      <c r="AA644" s="1303"/>
    </row>
    <row r="645" spans="2:27">
      <c r="B645" s="811"/>
      <c r="C645" s="812" t="str">
        <f>C625</f>
        <v>Среднее за 5 дней   (фактически)</v>
      </c>
      <c r="D645" s="817"/>
      <c r="E645" s="818">
        <f>(E104+E161+E217+E273+E327)/5</f>
        <v>68.027597999999998</v>
      </c>
      <c r="F645" s="819">
        <f>(F104+F161+F217+F273+F327)/5</f>
        <v>60.824866</v>
      </c>
      <c r="G645" s="819">
        <f>(G104+G161+G217+G273+G327)/5</f>
        <v>267.26228060000005</v>
      </c>
      <c r="H645" s="820">
        <f>(H104+H161+H217+H273+H327)/5</f>
        <v>1887.3198400000001</v>
      </c>
      <c r="I645" s="5"/>
      <c r="J645" s="5"/>
      <c r="K645" s="4"/>
      <c r="L645" s="107"/>
      <c r="M645" s="107"/>
      <c r="N645" s="107"/>
      <c r="O645" s="107"/>
      <c r="P645" s="107"/>
      <c r="Q645" s="1303"/>
      <c r="R645" s="1303"/>
      <c r="S645" s="1303"/>
      <c r="T645" s="1303"/>
      <c r="U645" s="1303"/>
      <c r="V645" s="1303"/>
      <c r="W645" s="1303"/>
      <c r="X645" s="1303"/>
      <c r="Y645" s="1303"/>
      <c r="Z645" s="1303"/>
      <c r="AA645" s="1303"/>
    </row>
    <row r="646" spans="2:27" ht="15" thickBot="1">
      <c r="B646" s="737"/>
      <c r="C646" s="799" t="s">
        <v>131</v>
      </c>
      <c r="D646" s="810" t="s">
        <v>17</v>
      </c>
      <c r="E646" s="801">
        <f>(E645*100/E622)-70</f>
        <v>5.5862199999999973</v>
      </c>
      <c r="F646" s="802">
        <f>(F645*100/F622)-70</f>
        <v>-3.8860152173913036</v>
      </c>
      <c r="G646" s="802">
        <f>(G645*100/G622)-70</f>
        <v>-0.21872569190598767</v>
      </c>
      <c r="H646" s="808">
        <f>(H645*100/H622)-70</f>
        <v>-0.61324117647059495</v>
      </c>
      <c r="I646" s="20"/>
      <c r="J646" s="5"/>
      <c r="K646" s="4"/>
      <c r="L646" s="107"/>
      <c r="M646" s="107"/>
      <c r="N646" s="107"/>
      <c r="O646" s="107"/>
      <c r="P646" s="107"/>
      <c r="Q646" s="1303"/>
      <c r="R646" s="1303"/>
      <c r="S646" s="1303"/>
      <c r="T646" s="1303"/>
      <c r="U646" s="1303"/>
      <c r="V646" s="1303"/>
      <c r="W646" s="1303"/>
      <c r="X646" s="1303"/>
      <c r="Y646" s="1303"/>
      <c r="Z646" s="1303"/>
      <c r="AA646" s="1303"/>
    </row>
    <row r="647" spans="2:27" ht="18.600000000000001" thickBot="1">
      <c r="D647" s="620" t="s">
        <v>97</v>
      </c>
      <c r="I647" s="5"/>
      <c r="J647" s="31"/>
      <c r="K647" s="4"/>
      <c r="L647" s="107"/>
      <c r="M647" s="107"/>
      <c r="N647" s="107"/>
      <c r="O647" s="107"/>
      <c r="P647" s="107"/>
      <c r="Q647" s="1303"/>
      <c r="R647" s="1303"/>
      <c r="S647" s="1303"/>
      <c r="T647" s="1303"/>
      <c r="U647" s="1303"/>
      <c r="V647" s="1303"/>
      <c r="W647" s="1303"/>
      <c r="X647" s="1303"/>
      <c r="Y647" s="1303"/>
      <c r="Z647" s="1303"/>
      <c r="AA647" s="1303"/>
    </row>
    <row r="648" spans="2:27" ht="15.6">
      <c r="B648" s="988" t="str">
        <f t="shared" ref="B648:H648" si="0">B624</f>
        <v>12 - 18 л</v>
      </c>
      <c r="C648" s="803" t="str">
        <f t="shared" si="0"/>
        <v xml:space="preserve">З А В Т Р А К И   </v>
      </c>
      <c r="D648" s="804">
        <f t="shared" si="0"/>
        <v>0.25</v>
      </c>
      <c r="E648" s="805">
        <f t="shared" si="0"/>
        <v>22.5</v>
      </c>
      <c r="F648" s="806">
        <f t="shared" si="0"/>
        <v>23</v>
      </c>
      <c r="G648" s="806">
        <f t="shared" si="0"/>
        <v>95.75</v>
      </c>
      <c r="H648" s="807">
        <f t="shared" si="0"/>
        <v>680</v>
      </c>
      <c r="I648" s="496"/>
      <c r="J648" s="550"/>
      <c r="K648" s="4"/>
      <c r="L648" s="107"/>
      <c r="M648" s="107"/>
      <c r="N648" s="107"/>
      <c r="O648" s="107"/>
      <c r="P648" s="107"/>
      <c r="Q648" s="1303"/>
      <c r="R648" s="1303"/>
      <c r="S648" s="1303"/>
      <c r="T648" s="1303"/>
      <c r="U648" s="1303"/>
      <c r="V648" s="1303"/>
      <c r="W648" s="1303"/>
      <c r="X648" s="1303"/>
      <c r="Y648" s="1303"/>
      <c r="Z648" s="1303"/>
      <c r="AA648" s="1303"/>
    </row>
    <row r="649" spans="2:27">
      <c r="B649" s="811"/>
      <c r="C649" s="812" t="str">
        <f>C625</f>
        <v>Среднее за 5 дней   (фактически)</v>
      </c>
      <c r="D649" s="813"/>
      <c r="E649" s="824">
        <f>(E351+E409+E465+E519+E573)/5</f>
        <v>21.499599999999997</v>
      </c>
      <c r="F649" s="815">
        <f>(F351+F409+F465+F519+F573)/5</f>
        <v>26.486910000000002</v>
      </c>
      <c r="G649" s="815">
        <f>(G351+G409+G465+G519+G573)/5</f>
        <v>90.323620000000005</v>
      </c>
      <c r="H649" s="825">
        <f>(H351+H409+H465+H519+H573)/5</f>
        <v>692.41189999999995</v>
      </c>
      <c r="I649" s="496"/>
      <c r="J649" s="550"/>
      <c r="K649" s="4"/>
      <c r="L649" s="107"/>
      <c r="M649" s="107"/>
      <c r="N649" s="107"/>
      <c r="O649" s="107"/>
      <c r="P649" s="107"/>
      <c r="Q649" s="1303"/>
      <c r="R649" s="1303"/>
      <c r="S649" s="1303"/>
      <c r="T649" s="1303"/>
      <c r="U649" s="1303"/>
      <c r="V649" s="1303"/>
      <c r="W649" s="1303"/>
      <c r="X649" s="1303"/>
      <c r="Y649" s="1303"/>
      <c r="Z649" s="1303"/>
      <c r="AA649" s="1303"/>
    </row>
    <row r="650" spans="2:27" ht="15" thickBot="1">
      <c r="B650" s="737"/>
      <c r="C650" s="799" t="str">
        <f>C626</f>
        <v xml:space="preserve">отклонение от нормы    (  +  / -  )    </v>
      </c>
      <c r="D650" s="800" t="s">
        <v>17</v>
      </c>
      <c r="E650" s="821">
        <f>(E649*100/E622)-25</f>
        <v>-1.1115555555555616</v>
      </c>
      <c r="F650" s="822">
        <f>(F649*100/F622)-25</f>
        <v>3.7901195652173953</v>
      </c>
      <c r="G650" s="822">
        <f>(G649*100/G622)-25</f>
        <v>-1.4168093994778026</v>
      </c>
      <c r="H650" s="823">
        <f>(H649*100/H622)-25</f>
        <v>0.45631985294117072</v>
      </c>
      <c r="I650" s="496"/>
      <c r="J650" s="550"/>
      <c r="K650" s="4"/>
      <c r="L650" s="107"/>
      <c r="M650" s="107"/>
      <c r="N650" s="107"/>
      <c r="O650" s="107"/>
      <c r="P650" s="107"/>
      <c r="Q650" s="1303"/>
      <c r="R650" s="1303"/>
      <c r="S650" s="1303"/>
      <c r="T650" s="1303"/>
      <c r="U650" s="1303"/>
      <c r="V650" s="1303"/>
      <c r="W650" s="1303"/>
      <c r="X650" s="1303"/>
      <c r="Y650" s="1303"/>
      <c r="Z650" s="1303"/>
      <c r="AA650" s="1303"/>
    </row>
    <row r="651" spans="2:27" ht="9.75" customHeight="1" thickBot="1">
      <c r="I651" s="500"/>
      <c r="J651" s="5"/>
      <c r="K651" s="4"/>
      <c r="L651" s="107"/>
      <c r="M651" s="107"/>
      <c r="N651" s="107"/>
      <c r="O651" s="107"/>
      <c r="P651" s="107"/>
      <c r="Q651" s="1303"/>
      <c r="R651" s="1303"/>
      <c r="S651" s="1303"/>
      <c r="T651" s="1303"/>
      <c r="U651" s="1303"/>
      <c r="V651" s="1303"/>
      <c r="W651" s="1303"/>
      <c r="X651" s="1303"/>
      <c r="Y651" s="1303"/>
      <c r="Z651" s="1303"/>
      <c r="AA651" s="1303"/>
    </row>
    <row r="652" spans="2:27" ht="12" customHeight="1">
      <c r="B652" s="988" t="str">
        <f>B624</f>
        <v>12 - 18 л</v>
      </c>
      <c r="C652" s="803" t="str">
        <f t="shared" ref="C652:H652" si="1">C628</f>
        <v>О Б Е Д Ы</v>
      </c>
      <c r="D652" s="804">
        <f t="shared" si="1"/>
        <v>0.35</v>
      </c>
      <c r="E652" s="805">
        <f t="shared" si="1"/>
        <v>31.5</v>
      </c>
      <c r="F652" s="806">
        <f t="shared" si="1"/>
        <v>32.200000000000003</v>
      </c>
      <c r="G652" s="806">
        <f t="shared" si="1"/>
        <v>134.05000000000001</v>
      </c>
      <c r="H652" s="807">
        <f t="shared" si="1"/>
        <v>952</v>
      </c>
      <c r="I652" s="500"/>
      <c r="J652" s="550"/>
      <c r="K652" s="4"/>
      <c r="L652" s="107"/>
      <c r="M652" s="107"/>
      <c r="N652" s="107"/>
      <c r="O652" s="107"/>
      <c r="P652" s="107"/>
      <c r="Q652" s="1303"/>
      <c r="R652" s="1303"/>
      <c r="S652" s="1303"/>
      <c r="T652" s="1303"/>
      <c r="U652" s="1303"/>
      <c r="V652" s="1303"/>
      <c r="W652" s="1303"/>
      <c r="X652" s="1303"/>
      <c r="Y652" s="1303"/>
      <c r="Z652" s="1303"/>
      <c r="AA652" s="1303"/>
    </row>
    <row r="653" spans="2:27">
      <c r="B653" s="811"/>
      <c r="C653" s="812" t="str">
        <f>C629</f>
        <v>Среднее за 5 дней   (фактически)</v>
      </c>
      <c r="D653" s="813"/>
      <c r="E653" s="814">
        <f>(E363+E421+E475+E532+E586)/5</f>
        <v>29.789460000000002</v>
      </c>
      <c r="F653" s="815">
        <f>(F363+F421+F475+F532+F586)/5</f>
        <v>30.578177999999998</v>
      </c>
      <c r="G653" s="815">
        <f>(G363+G421+G475+G532+G586)/5</f>
        <v>141.36518000000001</v>
      </c>
      <c r="H653" s="816">
        <f>(H363+H421+H475+H532+H586)/5</f>
        <v>955.05877400000008</v>
      </c>
      <c r="I653" s="5"/>
      <c r="J653" s="5"/>
      <c r="K653" s="4"/>
      <c r="L653" s="107"/>
      <c r="M653" s="107"/>
      <c r="N653" s="107"/>
      <c r="O653" s="107"/>
      <c r="P653" s="107"/>
      <c r="Q653" s="1303"/>
      <c r="R653" s="1303"/>
      <c r="S653" s="1303"/>
      <c r="T653" s="1303"/>
      <c r="U653" s="1303"/>
      <c r="V653" s="1303"/>
      <c r="W653" s="1303"/>
      <c r="X653" s="1303"/>
      <c r="Y653" s="1303"/>
      <c r="Z653" s="1303"/>
      <c r="AA653" s="1303"/>
    </row>
    <row r="654" spans="2:27" ht="15" thickBot="1">
      <c r="B654" s="737"/>
      <c r="C654" s="799" t="str">
        <f>C630</f>
        <v xml:space="preserve">отклонение от нормы    (  +  / -  )    </v>
      </c>
      <c r="D654" s="800" t="s">
        <v>17</v>
      </c>
      <c r="E654" s="821">
        <f>(E653*100/E622)-35</f>
        <v>-1.9005999999999972</v>
      </c>
      <c r="F654" s="822">
        <f>(F653*100/F622)-35</f>
        <v>-1.7628500000000003</v>
      </c>
      <c r="G654" s="822">
        <f>(G653*100/G622)-35</f>
        <v>1.9099686684073092</v>
      </c>
      <c r="H654" s="823">
        <f>(H653*100/H622)-35</f>
        <v>0.11245492647059052</v>
      </c>
      <c r="I654" s="20"/>
      <c r="J654" s="5"/>
      <c r="K654" s="4"/>
      <c r="L654" s="107"/>
      <c r="M654" s="107"/>
      <c r="N654" s="107"/>
      <c r="O654" s="107"/>
      <c r="P654" s="107"/>
      <c r="Q654" s="1303"/>
      <c r="R654" s="1303"/>
      <c r="S654" s="1303"/>
      <c r="T654" s="1303"/>
      <c r="U654" s="1303"/>
      <c r="V654" s="1303"/>
      <c r="W654" s="1303"/>
      <c r="X654" s="1303"/>
      <c r="Y654" s="1303"/>
      <c r="Z654" s="1303"/>
      <c r="AA654" s="1303"/>
    </row>
    <row r="655" spans="2:27" ht="15" customHeight="1" thickBot="1">
      <c r="I655" s="31"/>
      <c r="J655" s="31"/>
      <c r="K655" s="4"/>
      <c r="L655" s="107"/>
      <c r="M655" s="107"/>
      <c r="N655" s="107"/>
      <c r="O655" s="107"/>
      <c r="P655" s="107"/>
      <c r="Q655" s="1303"/>
      <c r="R655" s="1303"/>
      <c r="S655" s="1303"/>
      <c r="T655" s="1303"/>
      <c r="U655" s="1303"/>
      <c r="V655" s="1303"/>
      <c r="W655" s="1303"/>
      <c r="X655" s="1303"/>
      <c r="Y655" s="1303"/>
      <c r="Z655" s="1303"/>
      <c r="AA655" s="1303"/>
    </row>
    <row r="656" spans="2:27" ht="13.5" customHeight="1">
      <c r="B656" s="988" t="str">
        <f>B624</f>
        <v>12 - 18 л</v>
      </c>
      <c r="C656" s="803" t="str">
        <f t="shared" ref="C656:H656" si="2">C632</f>
        <v>П О Л Д Н И К И</v>
      </c>
      <c r="D656" s="804">
        <f t="shared" si="2"/>
        <v>0.1</v>
      </c>
      <c r="E656" s="805">
        <f t="shared" si="2"/>
        <v>9</v>
      </c>
      <c r="F656" s="806">
        <f t="shared" si="2"/>
        <v>9.1999999999999993</v>
      </c>
      <c r="G656" s="806">
        <f t="shared" si="2"/>
        <v>38.299999999999997</v>
      </c>
      <c r="H656" s="807">
        <f t="shared" si="2"/>
        <v>272</v>
      </c>
      <c r="I656" s="5"/>
      <c r="L656" s="107"/>
      <c r="M656" s="107"/>
      <c r="N656" s="107"/>
      <c r="O656" s="107"/>
      <c r="P656" s="107"/>
      <c r="Q656" s="1303"/>
      <c r="R656" s="1303"/>
      <c r="S656" s="1303"/>
      <c r="T656" s="1303"/>
      <c r="U656" s="1303"/>
      <c r="V656" s="1303"/>
      <c r="W656" s="1303"/>
      <c r="X656" s="1303"/>
      <c r="Y656" s="1303"/>
      <c r="Z656" s="1303"/>
      <c r="AA656" s="1303"/>
    </row>
    <row r="657" spans="2:27">
      <c r="B657" s="811"/>
      <c r="C657" s="812" t="str">
        <f>C633</f>
        <v>Среднее за 5 дней   (фактически)</v>
      </c>
      <c r="D657" s="813"/>
      <c r="E657" s="814">
        <f>(E373+E430+E483+E540+E593)/5</f>
        <v>6.683279999999999</v>
      </c>
      <c r="F657" s="815">
        <f>(F373+F430+F483+F540+F593)/5</f>
        <v>10.909968000000001</v>
      </c>
      <c r="G657" s="815">
        <f>(G373+G430+G483+G540+G593)/5</f>
        <v>37.248860000000001</v>
      </c>
      <c r="H657" s="816">
        <f>(H373+H430+H483+H540+H593)/5</f>
        <v>273.20945999999998</v>
      </c>
      <c r="I657" s="496"/>
      <c r="J657" s="550"/>
      <c r="K657" s="4"/>
      <c r="L657" s="107"/>
      <c r="M657" s="107"/>
      <c r="N657" s="107"/>
      <c r="O657" s="107"/>
      <c r="P657" s="107"/>
      <c r="Q657" s="1303"/>
      <c r="R657" s="1303"/>
      <c r="S657" s="1303"/>
      <c r="T657" s="1303"/>
      <c r="U657" s="1303"/>
      <c r="V657" s="1303"/>
      <c r="W657" s="1303"/>
      <c r="X657" s="1303"/>
      <c r="Y657" s="1303"/>
      <c r="Z657" s="1303"/>
      <c r="AA657" s="1303"/>
    </row>
    <row r="658" spans="2:27" ht="15" thickBot="1">
      <c r="B658" s="737"/>
      <c r="C658" s="799" t="str">
        <f>C634</f>
        <v xml:space="preserve">отклонение от нормы    (  +  / -  )    </v>
      </c>
      <c r="D658" s="800" t="s">
        <v>17</v>
      </c>
      <c r="E658" s="821">
        <f>(E657*100/E622)-10</f>
        <v>-2.5741333333333349</v>
      </c>
      <c r="F658" s="822">
        <f>(F657*100/F622)-10</f>
        <v>1.8586608695652185</v>
      </c>
      <c r="G658" s="822">
        <f>(G657*100/G622)-10</f>
        <v>-0.27444908616188002</v>
      </c>
      <c r="H658" s="823">
        <f>(H657*100/H622)-10</f>
        <v>4.4465441176468445E-2</v>
      </c>
      <c r="I658" s="496"/>
      <c r="J658" s="550"/>
      <c r="K658" s="4"/>
      <c r="L658" s="107"/>
      <c r="M658" s="107"/>
      <c r="N658" s="107"/>
      <c r="O658" s="107"/>
      <c r="P658" s="107"/>
      <c r="Q658" s="1303"/>
      <c r="R658" s="1303"/>
      <c r="S658" s="1303"/>
      <c r="T658" s="1303"/>
      <c r="U658" s="1303"/>
      <c r="V658" s="1303"/>
      <c r="W658" s="1303"/>
      <c r="X658" s="1303"/>
      <c r="Y658" s="1303"/>
      <c r="Z658" s="1303"/>
      <c r="AA658" s="1303"/>
    </row>
    <row r="659" spans="2:27" ht="11.25" customHeight="1" thickBot="1">
      <c r="B659" s="11"/>
      <c r="C659" s="580"/>
      <c r="D659" s="488"/>
      <c r="E659" s="795"/>
      <c r="F659" s="796"/>
      <c r="G659" s="797"/>
      <c r="H659" s="797"/>
      <c r="I659" s="496"/>
      <c r="J659" s="550"/>
      <c r="K659" s="4"/>
      <c r="L659" s="107"/>
      <c r="M659" s="107"/>
      <c r="N659" s="107"/>
      <c r="O659" s="107"/>
      <c r="P659" s="107"/>
      <c r="Q659" s="1303"/>
      <c r="R659" s="1303"/>
      <c r="S659" s="1303"/>
      <c r="T659" s="1303"/>
      <c r="U659" s="1303"/>
      <c r="V659" s="1303"/>
      <c r="W659" s="1303"/>
      <c r="X659" s="1303"/>
      <c r="Y659" s="1303"/>
      <c r="Z659" s="1303"/>
      <c r="AA659" s="1303"/>
    </row>
    <row r="660" spans="2:27" ht="12" customHeight="1">
      <c r="B660" s="988" t="str">
        <f>B624</f>
        <v>12 - 18 л</v>
      </c>
      <c r="C660" s="803" t="str">
        <f t="shared" ref="C660:H660" si="3">C636</f>
        <v>З А В Т Р А К И   И  О Б Е Д Ы</v>
      </c>
      <c r="D660" s="804">
        <f t="shared" si="3"/>
        <v>0.6</v>
      </c>
      <c r="E660" s="805">
        <f t="shared" si="3"/>
        <v>54</v>
      </c>
      <c r="F660" s="806">
        <f t="shared" si="3"/>
        <v>55.2</v>
      </c>
      <c r="G660" s="806">
        <f t="shared" si="3"/>
        <v>229.8</v>
      </c>
      <c r="H660" s="807">
        <f t="shared" si="3"/>
        <v>1632</v>
      </c>
      <c r="I660" s="500"/>
      <c r="J660" s="5"/>
      <c r="K660" s="4"/>
      <c r="L660" s="107"/>
      <c r="M660" s="107"/>
      <c r="N660" s="107"/>
      <c r="O660" s="107"/>
      <c r="P660" s="107"/>
      <c r="Q660" s="1303"/>
      <c r="R660" s="1303"/>
      <c r="S660" s="1303"/>
      <c r="T660" s="1303"/>
      <c r="U660" s="1303"/>
      <c r="V660" s="1303"/>
      <c r="W660" s="1303"/>
      <c r="X660" s="1303"/>
      <c r="Y660" s="1303"/>
      <c r="Z660" s="1303"/>
      <c r="AA660" s="1303"/>
    </row>
    <row r="661" spans="2:27" ht="11.25" customHeight="1">
      <c r="B661" s="811"/>
      <c r="C661" s="812" t="str">
        <f>C637</f>
        <v>Среднее за 5 дней   (фактически)</v>
      </c>
      <c r="D661" s="813"/>
      <c r="E661" s="826">
        <f>(E377+E434+E488+E544+E597)/5</f>
        <v>51.289059999999992</v>
      </c>
      <c r="F661" s="827">
        <f>(F377+F434+F488+F544+F597)/5</f>
        <v>57.065087999999989</v>
      </c>
      <c r="G661" s="827">
        <f>(G377+G434+G488+G544+G597)/5</f>
        <v>231.68879999999999</v>
      </c>
      <c r="H661" s="828">
        <f>(H377+H434+H488+H544+H597)/5</f>
        <v>1647.4706740000001</v>
      </c>
      <c r="I661" s="500"/>
      <c r="J661" s="550"/>
      <c r="K661" s="4"/>
      <c r="L661" s="107"/>
      <c r="M661" s="107"/>
      <c r="N661" s="107"/>
      <c r="O661" s="107"/>
      <c r="P661" s="107"/>
      <c r="Q661" s="1303"/>
      <c r="R661" s="1303"/>
      <c r="S661" s="1303"/>
      <c r="T661" s="1303"/>
      <c r="U661" s="1303"/>
      <c r="V661" s="1303"/>
      <c r="W661" s="1303"/>
      <c r="X661" s="1303"/>
      <c r="Y661" s="1303"/>
      <c r="Z661" s="1303"/>
      <c r="AA661" s="1303"/>
    </row>
    <row r="662" spans="2:27" ht="13.5" customHeight="1" thickBot="1">
      <c r="B662" s="737"/>
      <c r="C662" s="799" t="str">
        <f>C638</f>
        <v xml:space="preserve">отклонение от нормы    (  +  / -  )    </v>
      </c>
      <c r="D662" s="800" t="s">
        <v>17</v>
      </c>
      <c r="E662" s="821">
        <f>(E661*100/E622)-60</f>
        <v>-3.0121555555555659</v>
      </c>
      <c r="F662" s="822">
        <f>(F661*100/F622)-60</f>
        <v>2.0272695652173738</v>
      </c>
      <c r="G662" s="822">
        <f>(G661*100/G622)-60</f>
        <v>0.49315926892949591</v>
      </c>
      <c r="H662" s="823">
        <f>(H661*100/H622)-60</f>
        <v>0.56877477941176124</v>
      </c>
      <c r="I662" s="5"/>
      <c r="J662" s="5"/>
      <c r="K662" s="4"/>
      <c r="L662" s="107"/>
      <c r="M662" s="107"/>
      <c r="N662" s="107"/>
      <c r="O662" s="107"/>
      <c r="P662" s="107"/>
      <c r="Q662" s="1303"/>
      <c r="R662" s="1303"/>
      <c r="S662" s="1303"/>
      <c r="T662" s="1303"/>
      <c r="U662" s="1303"/>
      <c r="V662" s="1303"/>
      <c r="W662" s="1303"/>
      <c r="X662" s="1303"/>
      <c r="Y662" s="1303"/>
      <c r="Z662" s="1303"/>
      <c r="AA662" s="1303"/>
    </row>
    <row r="663" spans="2:27" ht="11.25" customHeight="1" thickBot="1">
      <c r="B663" s="92"/>
      <c r="C663" s="92"/>
      <c r="D663" s="107"/>
      <c r="E663" s="493"/>
      <c r="F663" s="493"/>
      <c r="G663" s="493"/>
      <c r="H663" s="493"/>
      <c r="I663" s="20"/>
      <c r="J663" s="5"/>
      <c r="K663" s="4"/>
      <c r="L663" s="107"/>
      <c r="M663" s="107"/>
      <c r="N663" s="107"/>
      <c r="O663" s="107"/>
      <c r="P663" s="107"/>
      <c r="Q663" s="1303"/>
      <c r="R663" s="1303"/>
      <c r="S663" s="1303"/>
      <c r="T663" s="1303"/>
      <c r="U663" s="1303"/>
      <c r="V663" s="1303"/>
      <c r="W663" s="1303"/>
      <c r="X663" s="1303"/>
      <c r="Y663" s="1303"/>
      <c r="Z663" s="1303"/>
      <c r="AA663" s="1303"/>
    </row>
    <row r="664" spans="2:27" ht="13.5" customHeight="1">
      <c r="B664" s="988" t="str">
        <f>B624</f>
        <v>12 - 18 л</v>
      </c>
      <c r="C664" s="803" t="str">
        <f t="shared" ref="C664:H664" si="4">C640</f>
        <v xml:space="preserve"> О Б Е Д Ы  И  П О Л Д Н И К И</v>
      </c>
      <c r="D664" s="804">
        <f t="shared" si="4"/>
        <v>0.45</v>
      </c>
      <c r="E664" s="805">
        <f t="shared" si="4"/>
        <v>40.5</v>
      </c>
      <c r="F664" s="806">
        <f t="shared" si="4"/>
        <v>41.4</v>
      </c>
      <c r="G664" s="806">
        <f t="shared" si="4"/>
        <v>172.35</v>
      </c>
      <c r="H664" s="807">
        <f t="shared" si="4"/>
        <v>1224</v>
      </c>
      <c r="I664" s="31"/>
      <c r="J664" s="31"/>
      <c r="K664" s="6"/>
      <c r="L664" s="107"/>
      <c r="M664" s="107"/>
      <c r="N664" s="107"/>
      <c r="O664" s="107"/>
      <c r="P664" s="107"/>
      <c r="Q664" s="1303"/>
      <c r="R664" s="1303"/>
      <c r="S664" s="1303"/>
      <c r="T664" s="1303"/>
      <c r="U664" s="1303"/>
      <c r="V664" s="1303"/>
      <c r="W664" s="1303"/>
      <c r="X664" s="1303"/>
      <c r="Y664" s="1303"/>
      <c r="Z664" s="1303"/>
      <c r="AA664" s="1303"/>
    </row>
    <row r="665" spans="2:27">
      <c r="B665" s="811"/>
      <c r="C665" s="812" t="str">
        <f>C641</f>
        <v>Среднее за 5 дней   (фактически)</v>
      </c>
      <c r="D665" s="813"/>
      <c r="E665" s="814">
        <f>(E381+E438+E492+E548+E601)/5</f>
        <v>36.472740000000002</v>
      </c>
      <c r="F665" s="815">
        <f>(F381+F438+F492+F548+F601)/5</f>
        <v>41.488145999999993</v>
      </c>
      <c r="G665" s="815">
        <f>(G381+G438+G492+G548+G601)/5</f>
        <v>178.61403999999999</v>
      </c>
      <c r="H665" s="816">
        <f>(H381+H438+H492+H548+H601)/5</f>
        <v>1228.2682339999999</v>
      </c>
      <c r="I665" s="5"/>
      <c r="J665" s="31"/>
      <c r="K665" s="6"/>
      <c r="L665" s="107"/>
      <c r="M665" s="685"/>
      <c r="N665" s="508"/>
      <c r="O665" s="508"/>
      <c r="P665" s="508"/>
      <c r="Q665" s="310"/>
      <c r="R665" s="1303"/>
      <c r="S665" s="1303"/>
      <c r="T665" s="1303"/>
      <c r="U665" s="1303"/>
      <c r="V665" s="1303"/>
      <c r="W665" s="1303"/>
      <c r="X665" s="1303"/>
      <c r="Y665" s="1303"/>
      <c r="Z665" s="1303"/>
      <c r="AA665" s="1303"/>
    </row>
    <row r="666" spans="2:27" ht="13.5" customHeight="1" thickBot="1">
      <c r="B666" s="737"/>
      <c r="C666" s="799" t="str">
        <f>C642</f>
        <v xml:space="preserve">отклонение от нормы    (  +  / -  )    </v>
      </c>
      <c r="D666" s="800" t="s">
        <v>17</v>
      </c>
      <c r="E666" s="821">
        <f>(E665*100/E622)-45</f>
        <v>-4.474733333333333</v>
      </c>
      <c r="F666" s="822">
        <f>(F665*100/F622)-45</f>
        <v>9.5810869565212897E-2</v>
      </c>
      <c r="G666" s="822">
        <f>(G665*100/G622)-45</f>
        <v>1.6355195822454291</v>
      </c>
      <c r="H666" s="823">
        <f>(H665*100/H622)-45</f>
        <v>0.15692036764705364</v>
      </c>
      <c r="I666" s="496"/>
      <c r="J666" s="550"/>
      <c r="K666" s="6"/>
      <c r="L666" s="107"/>
      <c r="M666" s="1303"/>
      <c r="N666" s="107"/>
      <c r="O666" s="107"/>
      <c r="P666" s="142"/>
      <c r="Q666" s="107"/>
      <c r="R666" s="1303"/>
      <c r="S666" s="1303"/>
      <c r="T666" s="1303"/>
      <c r="U666" s="1303"/>
      <c r="V666" s="1303"/>
      <c r="W666" s="1303"/>
      <c r="X666" s="1303"/>
      <c r="Y666" s="1303"/>
      <c r="Z666" s="1303"/>
      <c r="AA666" s="1303"/>
    </row>
    <row r="667" spans="2:27" ht="14.25" customHeight="1" thickBot="1">
      <c r="B667" s="92"/>
      <c r="C667" s="688"/>
      <c r="D667" s="599"/>
      <c r="E667" s="600"/>
      <c r="F667" s="469"/>
      <c r="G667" s="470"/>
      <c r="H667" s="470"/>
      <c r="I667" s="496"/>
      <c r="J667" s="550"/>
      <c r="K667" s="6"/>
      <c r="L667" s="107"/>
      <c r="M667" s="599"/>
      <c r="N667" s="600"/>
      <c r="O667" s="469"/>
      <c r="P667" s="469"/>
      <c r="Q667" s="470"/>
      <c r="R667" s="1303"/>
      <c r="S667" s="1303"/>
      <c r="T667" s="1303"/>
      <c r="U667" s="1303"/>
      <c r="V667" s="1303"/>
      <c r="W667" s="1303"/>
      <c r="X667" s="1303"/>
      <c r="Y667" s="1303"/>
      <c r="Z667" s="1303"/>
      <c r="AA667" s="1303"/>
    </row>
    <row r="668" spans="2:27" ht="13.5" customHeight="1">
      <c r="B668" s="988" t="str">
        <f>B624</f>
        <v>12 - 18 л</v>
      </c>
      <c r="C668" s="803" t="str">
        <f t="shared" ref="C668:H668" si="5">C644</f>
        <v>ЗАВТРАКИ  -  ОБЕДЫ  И  ПОЛДНИКИ</v>
      </c>
      <c r="D668" s="804">
        <f t="shared" si="5"/>
        <v>0.7</v>
      </c>
      <c r="E668" s="805">
        <f t="shared" si="5"/>
        <v>63</v>
      </c>
      <c r="F668" s="806">
        <f t="shared" si="5"/>
        <v>64.400000000000006</v>
      </c>
      <c r="G668" s="806">
        <f t="shared" si="5"/>
        <v>268.10000000000002</v>
      </c>
      <c r="H668" s="807">
        <f t="shared" si="5"/>
        <v>1904</v>
      </c>
      <c r="I668" s="496"/>
      <c r="J668" s="550"/>
      <c r="K668" s="6"/>
      <c r="L668" s="143"/>
      <c r="M668" s="1303"/>
      <c r="N668" s="599"/>
      <c r="O668" s="471"/>
      <c r="P668" s="675"/>
      <c r="Q668" s="471"/>
      <c r="R668" s="1303"/>
      <c r="S668" s="1303"/>
      <c r="T668" s="1303"/>
      <c r="U668" s="1303"/>
      <c r="V668" s="1303"/>
      <c r="W668" s="1303"/>
      <c r="X668" s="1303"/>
      <c r="Y668" s="1303"/>
      <c r="Z668" s="1303"/>
      <c r="AA668" s="1303"/>
    </row>
    <row r="669" spans="2:27" ht="12" customHeight="1">
      <c r="B669" s="811"/>
      <c r="C669" s="812" t="str">
        <f>C645</f>
        <v>Среднее за 5 дней   (фактически)</v>
      </c>
      <c r="D669" s="813"/>
      <c r="E669" s="826">
        <f>(E385+E442+E496+E552+E605)/5</f>
        <v>57.972339999999996</v>
      </c>
      <c r="F669" s="827">
        <f>(F385+F442+F496+F552+F605)/5</f>
        <v>67.975055999999995</v>
      </c>
      <c r="G669" s="827">
        <f>(G385+G442+G496+G552+G605)/5</f>
        <v>268.93765999999994</v>
      </c>
      <c r="H669" s="828">
        <f>(H385+H442+H496+H552+H605)/5</f>
        <v>1920.6801339999997</v>
      </c>
      <c r="I669" s="500"/>
      <c r="J669" s="5"/>
      <c r="K669" s="6"/>
      <c r="L669" s="1303"/>
      <c r="M669" s="601"/>
      <c r="N669" s="317"/>
      <c r="O669" s="448"/>
      <c r="P669" s="448"/>
      <c r="Q669" s="316"/>
      <c r="R669" s="1303"/>
      <c r="S669" s="1303"/>
      <c r="T669" s="1303"/>
      <c r="U669" s="1303"/>
      <c r="V669" s="1303"/>
      <c r="W669" s="1303"/>
      <c r="X669" s="1303"/>
      <c r="Y669" s="1303"/>
      <c r="Z669" s="1303"/>
      <c r="AA669" s="1303"/>
    </row>
    <row r="670" spans="2:27" ht="15" thickBot="1">
      <c r="B670" s="737"/>
      <c r="C670" s="799" t="str">
        <f>C646</f>
        <v xml:space="preserve">отклонение от нормы    (  +  / -  )    </v>
      </c>
      <c r="D670" s="800" t="s">
        <v>17</v>
      </c>
      <c r="E670" s="821">
        <f>(E669*100/E622)-70</f>
        <v>-5.5862888888889017</v>
      </c>
      <c r="F670" s="822">
        <f>(F669*100/F622)-70</f>
        <v>3.8859304347826082</v>
      </c>
      <c r="G670" s="822">
        <f>(G669*100/G622)-70</f>
        <v>0.21871018276760879</v>
      </c>
      <c r="H670" s="823">
        <f>(H669*100/H622)-70</f>
        <v>0.61324022058822436</v>
      </c>
      <c r="I670" s="500"/>
      <c r="J670" s="550"/>
      <c r="K670" s="4"/>
      <c r="L670" s="1303"/>
      <c r="M670" s="597"/>
      <c r="N670" s="468"/>
      <c r="O670" s="468"/>
      <c r="P670" s="468"/>
      <c r="Q670" s="468"/>
      <c r="R670" s="1303"/>
      <c r="S670" s="1303"/>
      <c r="T670" s="1303"/>
      <c r="U670" s="1303"/>
      <c r="V670" s="1303"/>
      <c r="W670" s="1303"/>
      <c r="X670" s="1303"/>
      <c r="Y670" s="1303"/>
      <c r="Z670" s="1303"/>
      <c r="AA670" s="1303"/>
    </row>
    <row r="671" spans="2:27" ht="15.75" customHeight="1">
      <c r="K671" s="4"/>
      <c r="L671" s="107"/>
      <c r="M671" s="474"/>
      <c r="N671" s="474"/>
      <c r="O671" s="474"/>
      <c r="P671" s="602"/>
      <c r="Q671" s="469"/>
      <c r="R671" s="1303"/>
      <c r="S671" s="1303"/>
      <c r="T671" s="1303"/>
      <c r="U671" s="1303"/>
      <c r="V671" s="1303"/>
      <c r="W671" s="1303"/>
      <c r="X671" s="1303"/>
      <c r="Y671" s="1303"/>
      <c r="Z671" s="1303"/>
      <c r="AA671" s="1303"/>
    </row>
    <row r="672" spans="2:27" ht="13.5" customHeight="1">
      <c r="D672" s="12" t="str">
        <f>D58</f>
        <v xml:space="preserve">Россия Краснодарский край </v>
      </c>
      <c r="K672" s="4"/>
      <c r="L672" s="107"/>
      <c r="M672" s="107"/>
      <c r="N672" s="107"/>
      <c r="O672" s="107"/>
      <c r="P672" s="107"/>
      <c r="Q672" s="1303"/>
      <c r="R672" s="1303"/>
      <c r="S672" s="1303"/>
      <c r="T672" s="1303"/>
      <c r="U672" s="1303"/>
      <c r="V672" s="1303"/>
      <c r="W672" s="1303"/>
      <c r="X672" s="1303"/>
      <c r="Y672" s="1303"/>
      <c r="Z672" s="1303"/>
      <c r="AA672" s="1303"/>
    </row>
    <row r="673" spans="2:27">
      <c r="B673" s="1106" t="str">
        <f>B59</f>
        <v xml:space="preserve">     10 - ТИДНЕВНОЕ  МЕНЮ  ПРИГОТОВЛЯЕМЫХ  БЛЮД ШКОЛЬНЫХ    З А В Т Р А К О В - О Б Е Д О В - П О Л Д Н И К О В</v>
      </c>
      <c r="C673" s="153"/>
      <c r="K673" s="616"/>
      <c r="L673" s="107"/>
      <c r="M673" s="107"/>
      <c r="N673" s="107"/>
      <c r="O673" s="107"/>
      <c r="P673" s="107"/>
      <c r="Q673" s="1303"/>
      <c r="R673" s="1303"/>
      <c r="S673" s="1303"/>
      <c r="T673" s="1303"/>
      <c r="U673" s="1303"/>
      <c r="V673" s="1303"/>
      <c r="W673" s="1303"/>
      <c r="X673" s="1303"/>
      <c r="Y673" s="1303"/>
      <c r="Z673" s="1303"/>
      <c r="AA673" s="1303"/>
    </row>
    <row r="674" spans="2:27">
      <c r="C674" s="1107" t="str">
        <f>C60</f>
        <v xml:space="preserve">                            ДЛЯ  УЧАЩИХСЯ  В ОБЩЕОБРАЗОВАТЕЛЬНОМ УЧРЕЖДЕНИЕ</v>
      </c>
      <c r="D674"/>
      <c r="E674"/>
      <c r="F674"/>
      <c r="I674"/>
      <c r="J674"/>
      <c r="K674" s="616"/>
      <c r="L674" s="107"/>
      <c r="M674" s="107"/>
      <c r="N674" s="107"/>
      <c r="O674" s="107"/>
      <c r="P674" s="107"/>
      <c r="Q674" s="1303"/>
      <c r="R674" s="1303"/>
      <c r="S674" s="1303"/>
      <c r="T674" s="1303"/>
      <c r="U674" s="1303"/>
      <c r="V674" s="1303"/>
      <c r="W674" s="1303"/>
      <c r="X674" s="1303"/>
      <c r="Y674" s="1303"/>
      <c r="Z674" s="1303"/>
      <c r="AA674" s="1303"/>
    </row>
    <row r="675" spans="2:27" ht="15" customHeight="1">
      <c r="B675" t="str">
        <f>B61</f>
        <v xml:space="preserve">   Возрастная категория:   с   12  лет  и старше                 Сезон:    ЗИМА  -  ВЕСНА  2025 -____г.г.</v>
      </c>
      <c r="C675" s="25"/>
      <c r="E675"/>
      <c r="F675"/>
      <c r="G675" s="25"/>
      <c r="H675" s="25"/>
      <c r="I675" s="26"/>
      <c r="J675" s="26"/>
      <c r="K675" s="616"/>
      <c r="L675" s="107"/>
      <c r="M675" s="107"/>
      <c r="N675" s="107"/>
      <c r="O675" s="107"/>
      <c r="P675" s="107"/>
      <c r="Q675" s="1303"/>
      <c r="R675" s="1303"/>
      <c r="S675" s="1303"/>
      <c r="T675" s="1303"/>
      <c r="U675" s="1303"/>
      <c r="V675" s="1303"/>
      <c r="W675" s="1303"/>
      <c r="X675" s="1303"/>
      <c r="Y675" s="1303"/>
      <c r="Z675" s="1303"/>
      <c r="AA675" s="1303"/>
    </row>
    <row r="676" spans="2:27" ht="16.5" customHeight="1" thickBot="1">
      <c r="B676" s="28"/>
      <c r="D676" s="1108" t="s">
        <v>91</v>
      </c>
      <c r="E676" s="29"/>
      <c r="F676"/>
      <c r="G676" s="2"/>
      <c r="H676" s="26"/>
      <c r="I676" s="26"/>
      <c r="J676" s="33"/>
      <c r="K676" s="616"/>
      <c r="L676" s="107"/>
      <c r="M676" s="598"/>
      <c r="N676" s="107"/>
      <c r="O676" s="1303"/>
      <c r="P676" s="1303"/>
      <c r="Q676" s="1303"/>
      <c r="R676" s="1303"/>
      <c r="S676" s="1303"/>
      <c r="T676" s="1303"/>
      <c r="U676" s="1303"/>
      <c r="V676" s="1303"/>
      <c r="W676" s="1303"/>
      <c r="X676" s="1303"/>
      <c r="Y676" s="1303"/>
      <c r="Z676" s="1303"/>
      <c r="AA676" s="1303"/>
    </row>
    <row r="677" spans="2:27" ht="15" thickBot="1">
      <c r="B677" s="393" t="str">
        <f>B619</f>
        <v xml:space="preserve">      Возрастная категория:  12  лет и старше</v>
      </c>
      <c r="C677" s="57"/>
      <c r="D677" s="394"/>
      <c r="E677" s="298" t="s">
        <v>41</v>
      </c>
      <c r="F677" s="298"/>
      <c r="G677" s="298"/>
      <c r="H677" s="345" t="s">
        <v>42</v>
      </c>
      <c r="I677" s="20"/>
      <c r="J677" s="5"/>
      <c r="K677" s="616"/>
      <c r="L677" s="107"/>
      <c r="M677" s="107"/>
      <c r="N677" s="107"/>
      <c r="O677" s="1303"/>
      <c r="P677" s="1303"/>
      <c r="Q677" s="1303"/>
      <c r="R677" s="1303"/>
      <c r="S677" s="1303"/>
      <c r="T677" s="1303"/>
      <c r="U677" s="1303"/>
      <c r="V677" s="1303"/>
      <c r="W677" s="1303"/>
      <c r="X677" s="1303"/>
      <c r="Y677" s="1303"/>
      <c r="Z677" s="1303"/>
      <c r="AA677" s="1303"/>
    </row>
    <row r="678" spans="2:27" ht="14.25" customHeight="1">
      <c r="B678" s="58"/>
      <c r="C678" s="489" t="str">
        <f>C620</f>
        <v xml:space="preserve">меню завтраки   10-тидневка </v>
      </c>
      <c r="D678" s="395"/>
      <c r="E678" s="396" t="s">
        <v>48</v>
      </c>
      <c r="F678" s="351" t="s">
        <v>19</v>
      </c>
      <c r="G678" s="351" t="s">
        <v>20</v>
      </c>
      <c r="H678" s="352" t="s">
        <v>49</v>
      </c>
      <c r="I678" s="31"/>
      <c r="J678" s="31"/>
      <c r="K678" s="4"/>
      <c r="L678" s="107"/>
      <c r="M678" s="107"/>
      <c r="N678" s="107"/>
      <c r="O678" s="1303"/>
      <c r="P678" s="1303"/>
      <c r="Q678" s="1303"/>
      <c r="R678" s="1303"/>
      <c r="S678" s="1303"/>
      <c r="T678" s="1303"/>
      <c r="U678" s="1303"/>
      <c r="V678" s="1303"/>
      <c r="W678" s="1303"/>
      <c r="X678" s="1303"/>
      <c r="Y678" s="1303"/>
      <c r="Z678" s="1303"/>
      <c r="AA678" s="1303"/>
    </row>
    <row r="679" spans="2:27" ht="16.2" thickBot="1">
      <c r="B679" s="56"/>
      <c r="C679" s="517"/>
      <c r="D679" s="382"/>
      <c r="E679" s="1111" t="s">
        <v>5</v>
      </c>
      <c r="F679" s="540" t="s">
        <v>6</v>
      </c>
      <c r="G679" s="540" t="s">
        <v>7</v>
      </c>
      <c r="H679" s="349" t="s">
        <v>51</v>
      </c>
      <c r="I679" s="5"/>
      <c r="J679" s="31"/>
      <c r="K679" s="4"/>
      <c r="L679" s="107"/>
      <c r="M679" s="112"/>
      <c r="N679" s="107"/>
      <c r="O679" s="107"/>
      <c r="P679" s="107"/>
      <c r="Q679" s="1303"/>
      <c r="R679" s="1303"/>
      <c r="S679" s="1303"/>
      <c r="T679" s="1303"/>
      <c r="U679" s="1303"/>
      <c r="V679" s="1303"/>
      <c r="W679" s="1303"/>
      <c r="X679" s="1303"/>
      <c r="Y679" s="1303"/>
      <c r="Z679" s="1303"/>
      <c r="AA679" s="1303"/>
    </row>
    <row r="680" spans="2:27" ht="12.75" customHeight="1">
      <c r="B680" s="58"/>
      <c r="C680" s="621" t="str">
        <f t="shared" ref="C680:H680" si="6">C622</f>
        <v xml:space="preserve">  Суточная потребность   по СанПиН  </v>
      </c>
      <c r="D680" s="488">
        <f t="shared" si="6"/>
        <v>1</v>
      </c>
      <c r="E680" s="1112">
        <f t="shared" si="6"/>
        <v>90</v>
      </c>
      <c r="F680" s="1113">
        <f t="shared" si="6"/>
        <v>92</v>
      </c>
      <c r="G680" s="1114">
        <f t="shared" si="6"/>
        <v>383</v>
      </c>
      <c r="H680" s="1115">
        <f t="shared" si="6"/>
        <v>2720</v>
      </c>
      <c r="I680" s="496"/>
      <c r="J680" s="550"/>
      <c r="K680" s="4"/>
      <c r="L680" s="107"/>
      <c r="M680" s="1300"/>
      <c r="N680" s="107"/>
      <c r="O680" s="107"/>
      <c r="P680" s="107"/>
      <c r="Q680" s="1303"/>
      <c r="R680" s="1303"/>
      <c r="S680" s="1303"/>
      <c r="T680" s="1303"/>
      <c r="U680" s="1303"/>
      <c r="V680" s="1303"/>
      <c r="W680" s="1303"/>
      <c r="X680" s="1303"/>
      <c r="Y680" s="1303"/>
      <c r="Z680" s="1303"/>
      <c r="AA680" s="1303"/>
    </row>
    <row r="681" spans="2:27" ht="15" customHeight="1" thickBot="1">
      <c r="B681" s="56"/>
      <c r="C681" s="829" t="str">
        <f>C623</f>
        <v>СанПиН  2.3 /2.4. 3590 - 20</v>
      </c>
      <c r="D681" s="830"/>
      <c r="E681" s="1120"/>
      <c r="F681" s="1121"/>
      <c r="G681" s="798"/>
      <c r="H681" s="1122"/>
      <c r="I681" s="496"/>
      <c r="J681" s="550"/>
      <c r="K681" s="4"/>
      <c r="L681" s="107"/>
      <c r="M681" s="317"/>
      <c r="N681" s="107"/>
      <c r="O681" s="107"/>
      <c r="P681" s="107"/>
      <c r="Q681" s="1303"/>
      <c r="R681" s="1303"/>
      <c r="S681" s="1303"/>
      <c r="T681" s="1303"/>
      <c r="U681" s="1303"/>
      <c r="V681" s="1303"/>
      <c r="W681" s="1303"/>
      <c r="X681" s="1303"/>
      <c r="Y681" s="1303"/>
      <c r="Z681" s="1303"/>
      <c r="AA681" s="1303"/>
    </row>
    <row r="682" spans="2:27" ht="15.6">
      <c r="B682" s="988" t="str">
        <f>B624</f>
        <v>12 - 18 л</v>
      </c>
      <c r="C682" s="803" t="str">
        <f>C624</f>
        <v xml:space="preserve">З А В Т Р А К И   </v>
      </c>
      <c r="D682" s="804">
        <f>D624</f>
        <v>0.25</v>
      </c>
      <c r="E682" s="805">
        <f>E624</f>
        <v>22.5</v>
      </c>
      <c r="F682" s="806">
        <f>F624</f>
        <v>23</v>
      </c>
      <c r="G682" s="806">
        <f>G624</f>
        <v>95.75</v>
      </c>
      <c r="H682" s="807">
        <f>H624</f>
        <v>680</v>
      </c>
      <c r="I682" s="496"/>
      <c r="J682" s="550"/>
      <c r="K682" s="616"/>
      <c r="L682" s="107"/>
      <c r="M682" s="107"/>
      <c r="N682" s="107"/>
      <c r="O682" s="107"/>
      <c r="P682" s="107"/>
      <c r="Q682" s="1303"/>
      <c r="R682" s="1303"/>
      <c r="S682" s="1303"/>
      <c r="T682" s="1303"/>
      <c r="U682" s="1303"/>
      <c r="V682" s="1303"/>
      <c r="W682" s="1303"/>
      <c r="X682" s="1303"/>
      <c r="Y682" s="1303"/>
      <c r="Z682" s="1303"/>
      <c r="AA682" s="1303"/>
    </row>
    <row r="683" spans="2:27">
      <c r="B683" s="811"/>
      <c r="C683" s="812" t="s">
        <v>30</v>
      </c>
      <c r="D683" s="813"/>
      <c r="E683" s="814">
        <f>(E73+E129+E185+E240+E296+E351+E409+E465+E519+E573)/10</f>
        <v>22.500009999999996</v>
      </c>
      <c r="F683" s="815">
        <f>(F73+F129+F185+F240+F296+F351+F409+F465+F519+F573)/10</f>
        <v>23.000009999999996</v>
      </c>
      <c r="G683" s="815">
        <f>(G73+G129+G185+G240+G296+G351+G409+G465+G519+G573)/10</f>
        <v>95.749986000000007</v>
      </c>
      <c r="H683" s="816">
        <f>(H73+H129+H185+H240+H296+H351+H409+H465+H519+H573)/10</f>
        <v>679.99998999999991</v>
      </c>
      <c r="I683" s="500"/>
      <c r="J683" s="5"/>
      <c r="K683" s="616"/>
      <c r="L683" s="107"/>
      <c r="M683" s="107"/>
      <c r="N683" s="107"/>
      <c r="O683" s="107"/>
      <c r="P683" s="107"/>
      <c r="Q683" s="1303"/>
      <c r="R683" s="1303"/>
      <c r="S683" s="1303"/>
      <c r="T683" s="1303"/>
      <c r="U683" s="1303"/>
      <c r="V683" s="1303"/>
      <c r="W683" s="1303"/>
      <c r="X683" s="1303"/>
      <c r="Y683" s="1303"/>
      <c r="Z683" s="1303"/>
      <c r="AA683" s="1303"/>
    </row>
    <row r="684" spans="2:27" ht="12.75" customHeight="1" thickBot="1">
      <c r="B684" s="737"/>
      <c r="C684" s="799" t="s">
        <v>131</v>
      </c>
      <c r="D684" s="800" t="s">
        <v>17</v>
      </c>
      <c r="E684" s="821">
        <f>(E683*100/E622)-25</f>
        <v>1.111111110674301E-5</v>
      </c>
      <c r="F684" s="822">
        <f>(F683*100/F622)-25</f>
        <v>1.0869565215898547E-5</v>
      </c>
      <c r="G684" s="822">
        <f>(G683*100/G622)-25</f>
        <v>-3.6553524793703218E-6</v>
      </c>
      <c r="H684" s="823">
        <f>(H683*100/H622)-25</f>
        <v>-3.6764706123904034E-7</v>
      </c>
      <c r="I684" s="500"/>
      <c r="J684" s="550"/>
      <c r="K684" s="616"/>
      <c r="L684" s="107"/>
      <c r="M684" s="107"/>
      <c r="N684" s="107"/>
      <c r="O684" s="107"/>
      <c r="P684" s="107"/>
      <c r="Q684" s="1303"/>
      <c r="R684" s="1303"/>
      <c r="S684" s="1303"/>
      <c r="T684" s="1303"/>
      <c r="U684" s="1303"/>
      <c r="V684" s="1303"/>
      <c r="W684" s="1303"/>
      <c r="X684" s="1303"/>
      <c r="Y684" s="1303"/>
      <c r="Z684" s="1303"/>
      <c r="AA684" s="1303"/>
    </row>
    <row r="685" spans="2:27" ht="14.25" customHeight="1" thickBot="1">
      <c r="B685" s="79"/>
      <c r="C685" s="79"/>
      <c r="D685" s="493"/>
      <c r="E685" s="493"/>
      <c r="F685" s="493"/>
      <c r="G685" s="493"/>
      <c r="H685" s="493"/>
      <c r="I685" s="5"/>
      <c r="J685" s="5"/>
      <c r="K685" s="616"/>
      <c r="L685" s="107"/>
      <c r="M685" s="107"/>
      <c r="N685" s="107"/>
      <c r="O685" s="107"/>
      <c r="P685" s="107"/>
      <c r="Q685" s="1303"/>
      <c r="R685" s="1303"/>
      <c r="S685" s="1303"/>
      <c r="T685" s="1303"/>
      <c r="U685" s="1303"/>
      <c r="V685" s="1303"/>
      <c r="W685" s="1303"/>
      <c r="X685" s="1303"/>
      <c r="Y685" s="1303"/>
      <c r="Z685" s="1303"/>
      <c r="AA685" s="1303"/>
    </row>
    <row r="686" spans="2:27" ht="15.6">
      <c r="B686" s="988" t="str">
        <f>B624</f>
        <v>12 - 18 л</v>
      </c>
      <c r="C686" s="803" t="str">
        <f t="shared" ref="C686:H686" si="7">C628</f>
        <v>О Б Е Д Ы</v>
      </c>
      <c r="D686" s="804">
        <f t="shared" si="7"/>
        <v>0.35</v>
      </c>
      <c r="E686" s="805">
        <f t="shared" si="7"/>
        <v>31.5</v>
      </c>
      <c r="F686" s="806">
        <f t="shared" si="7"/>
        <v>32.200000000000003</v>
      </c>
      <c r="G686" s="806">
        <f t="shared" si="7"/>
        <v>134.05000000000001</v>
      </c>
      <c r="H686" s="807">
        <f t="shared" si="7"/>
        <v>952</v>
      </c>
      <c r="I686" s="20"/>
      <c r="J686" s="5"/>
      <c r="K686" s="616"/>
      <c r="L686" s="107"/>
      <c r="M686" s="107"/>
      <c r="N686" s="107"/>
      <c r="O686" s="107"/>
      <c r="P686" s="107"/>
      <c r="Q686" s="107"/>
      <c r="R686" s="107"/>
      <c r="S686" s="1303"/>
      <c r="T686" s="1303"/>
      <c r="U686" s="1303"/>
      <c r="V686" s="1303"/>
      <c r="W686" s="1303"/>
      <c r="X686" s="1303"/>
      <c r="Y686" s="1303"/>
      <c r="Z686" s="1303"/>
      <c r="AA686" s="1303"/>
    </row>
    <row r="687" spans="2:27">
      <c r="B687" s="811"/>
      <c r="C687" s="812" t="str">
        <f>C683</f>
        <v>Среднее за 10 дней (фактически)</v>
      </c>
      <c r="D687" s="813"/>
      <c r="E687" s="814">
        <f>(E84+E141+E197+E253+E308+E363+E421+E475+E532+E586)/10</f>
        <v>31.499969</v>
      </c>
      <c r="F687" s="815">
        <f>(F84+F141+F197+F253+F308+F363+F421+F475+F532+F586)/10</f>
        <v>32.199956999999998</v>
      </c>
      <c r="G687" s="815">
        <f>(G84+G141+G197+G253+G308+G363+G421+G475+G532+G586)/10</f>
        <v>134.04999430000001</v>
      </c>
      <c r="H687" s="816">
        <f>(H84+H141+H197+H253+H308+H363+H421+H475+H532+H586)/10</f>
        <v>951.99998699999992</v>
      </c>
      <c r="I687" s="31"/>
      <c r="J687" s="31"/>
      <c r="K687" s="4"/>
      <c r="L687" s="107"/>
      <c r="M687" s="107"/>
      <c r="N687" s="107"/>
      <c r="O687" s="107"/>
      <c r="P687" s="107"/>
      <c r="Q687" s="1303"/>
      <c r="R687" s="1303"/>
      <c r="S687" s="1303"/>
      <c r="T687" s="1303"/>
      <c r="U687" s="1303"/>
      <c r="V687" s="1303"/>
      <c r="W687" s="1303"/>
      <c r="X687" s="1303"/>
      <c r="Y687" s="1303"/>
      <c r="Z687" s="1303"/>
      <c r="AA687" s="1303"/>
    </row>
    <row r="688" spans="2:27" ht="15" thickBot="1">
      <c r="B688" s="204"/>
      <c r="C688" s="676" t="s">
        <v>131</v>
      </c>
      <c r="D688" s="579" t="s">
        <v>17</v>
      </c>
      <c r="E688" s="614">
        <f>(E687*100/E622)-35</f>
        <v>-3.4444444445114186E-5</v>
      </c>
      <c r="F688" s="589">
        <f>(F687*100/F622)-35</f>
        <v>-4.6739130432627007E-5</v>
      </c>
      <c r="G688" s="589">
        <f>(G687*100/G622)-35</f>
        <v>-1.4882506462754463E-6</v>
      </c>
      <c r="H688" s="615">
        <f>(H687*100/H622)-35</f>
        <v>-4.7794117818966697E-7</v>
      </c>
      <c r="I688" s="5"/>
      <c r="J688" s="31"/>
      <c r="K688" s="4"/>
      <c r="L688" s="107"/>
      <c r="M688" s="107"/>
      <c r="N688" s="107"/>
      <c r="O688" s="107"/>
      <c r="P688" s="107"/>
      <c r="Q688" s="1303"/>
      <c r="R688" s="1303"/>
      <c r="S688" s="1303"/>
      <c r="T688" s="1303"/>
      <c r="U688" s="1303"/>
      <c r="V688" s="1303"/>
      <c r="W688" s="1303"/>
      <c r="X688" s="1303"/>
      <c r="Y688" s="1303"/>
      <c r="Z688" s="1303"/>
      <c r="AA688" s="1303"/>
    </row>
    <row r="689" spans="2:27" ht="15" thickBot="1">
      <c r="I689" s="496"/>
      <c r="J689" s="550"/>
      <c r="K689" s="4"/>
      <c r="L689" s="107"/>
      <c r="M689" s="107"/>
      <c r="N689" s="107"/>
      <c r="O689" s="107"/>
      <c r="P689" s="107"/>
      <c r="Q689" s="1303"/>
      <c r="R689" s="1303"/>
      <c r="S689" s="1303"/>
      <c r="T689" s="1303"/>
      <c r="U689" s="1303"/>
      <c r="V689" s="1303"/>
      <c r="W689" s="1303"/>
      <c r="X689" s="1303"/>
      <c r="Y689" s="1303"/>
      <c r="Z689" s="1303"/>
      <c r="AA689" s="1303"/>
    </row>
    <row r="690" spans="2:27" ht="12" customHeight="1">
      <c r="B690" s="988" t="str">
        <f>B624</f>
        <v>12 - 18 л</v>
      </c>
      <c r="C690" s="803" t="str">
        <f t="shared" ref="C690:H690" si="8">C632</f>
        <v>П О Л Д Н И К И</v>
      </c>
      <c r="D690" s="804">
        <f t="shared" si="8"/>
        <v>0.1</v>
      </c>
      <c r="E690" s="805">
        <f t="shared" si="8"/>
        <v>9</v>
      </c>
      <c r="F690" s="806">
        <f t="shared" si="8"/>
        <v>9.1999999999999993</v>
      </c>
      <c r="G690" s="806">
        <f t="shared" si="8"/>
        <v>38.299999999999997</v>
      </c>
      <c r="H690" s="807">
        <f t="shared" si="8"/>
        <v>272</v>
      </c>
      <c r="I690" s="496"/>
      <c r="J690" s="550"/>
      <c r="K690" s="4"/>
      <c r="L690" s="107"/>
      <c r="M690" s="107"/>
      <c r="N690" s="107"/>
      <c r="O690" s="107"/>
      <c r="P690" s="107"/>
      <c r="Q690" s="1303"/>
      <c r="R690" s="1303"/>
      <c r="S690" s="1303"/>
      <c r="T690" s="1303"/>
      <c r="U690" s="1303"/>
      <c r="V690" s="1303"/>
      <c r="W690" s="1303"/>
      <c r="X690" s="1303"/>
      <c r="Y690" s="1303"/>
      <c r="Z690" s="1303"/>
      <c r="AA690" s="1303"/>
    </row>
    <row r="691" spans="2:27">
      <c r="B691" s="811"/>
      <c r="C691" s="812" t="str">
        <f>C683</f>
        <v>Среднее за 10 дней (фактически)</v>
      </c>
      <c r="D691" s="813"/>
      <c r="E691" s="814">
        <f>(E92+E149+E205+E261+E315+E373+E430+E483+E540+E593)/10</f>
        <v>8.9999900000000004</v>
      </c>
      <c r="F691" s="815">
        <f>(F92+F149+F205+F261+F315+F373+F430+F483+F540+F593)/10</f>
        <v>9.1999940000000002</v>
      </c>
      <c r="G691" s="815">
        <f>(G92+G149+G205+G261+G315+G373+G430+G483+G540+G593)/10</f>
        <v>38.299989999999994</v>
      </c>
      <c r="H691" s="816">
        <f>(H92+H149+H205+H261+H315+H373+H430+H483+H540+H593)/10</f>
        <v>272.00000999999997</v>
      </c>
      <c r="I691" s="496"/>
      <c r="J691" s="550"/>
      <c r="K691" s="616"/>
      <c r="L691" s="107"/>
      <c r="M691" s="107"/>
      <c r="N691" s="107"/>
      <c r="O691" s="107"/>
      <c r="P691" s="107"/>
      <c r="Q691" s="1303"/>
      <c r="R691" s="1303"/>
      <c r="S691" s="1303"/>
      <c r="T691" s="1303"/>
      <c r="U691" s="1303"/>
      <c r="V691" s="1303"/>
      <c r="W691" s="1303"/>
      <c r="X691" s="1303"/>
      <c r="Y691" s="1303"/>
      <c r="Z691" s="1303"/>
      <c r="AA691" s="1303"/>
    </row>
    <row r="692" spans="2:27" ht="15" thickBot="1">
      <c r="B692" s="737"/>
      <c r="C692" s="799" t="s">
        <v>131</v>
      </c>
      <c r="D692" s="800" t="s">
        <v>17</v>
      </c>
      <c r="E692" s="821">
        <f>(E691*100/E622)-10</f>
        <v>-1.1111111110295724E-5</v>
      </c>
      <c r="F692" s="822">
        <f>(F691*100/F622)-10</f>
        <v>-6.5217391291838567E-6</v>
      </c>
      <c r="G692" s="822">
        <f>(G691*100/G622)-10</f>
        <v>-2.6109660584694439E-6</v>
      </c>
      <c r="H692" s="823">
        <f>(H691*100/H622)-10</f>
        <v>3.6764705768632666E-7</v>
      </c>
      <c r="I692" s="500"/>
      <c r="J692" s="5"/>
      <c r="K692" s="616"/>
      <c r="L692" s="107"/>
      <c r="M692" s="107"/>
      <c r="N692" s="107"/>
      <c r="O692" s="107"/>
      <c r="P692" s="107"/>
      <c r="Q692" s="1303"/>
      <c r="R692" s="1303"/>
      <c r="S692" s="1303"/>
      <c r="T692" s="1303"/>
      <c r="U692" s="1303"/>
      <c r="V692" s="1303"/>
      <c r="W692" s="1303"/>
      <c r="X692" s="1303"/>
      <c r="Y692" s="1303"/>
      <c r="Z692" s="1303"/>
      <c r="AA692" s="1303"/>
    </row>
    <row r="693" spans="2:27" ht="12.75" customHeight="1" thickBot="1">
      <c r="B693" s="11"/>
      <c r="C693" s="580"/>
      <c r="D693" s="488"/>
      <c r="E693" s="795"/>
      <c r="F693" s="796"/>
      <c r="G693" s="797"/>
      <c r="H693" s="797"/>
      <c r="I693" s="500"/>
      <c r="J693" s="550"/>
      <c r="K693" s="616"/>
      <c r="L693" s="107"/>
      <c r="M693" s="107"/>
      <c r="N693" s="107"/>
      <c r="O693" s="107"/>
      <c r="P693" s="107"/>
      <c r="Q693" s="1303"/>
      <c r="R693" s="1303"/>
      <c r="S693" s="1303"/>
      <c r="T693" s="1303"/>
      <c r="U693" s="1303"/>
      <c r="V693" s="1303"/>
      <c r="W693" s="1303"/>
      <c r="X693" s="1303"/>
      <c r="Y693" s="1303"/>
      <c r="Z693" s="1303"/>
      <c r="AA693" s="1303"/>
    </row>
    <row r="694" spans="2:27" ht="12.75" customHeight="1">
      <c r="B694" s="988" t="str">
        <f>B624</f>
        <v>12 - 18 л</v>
      </c>
      <c r="C694" s="803" t="str">
        <f t="shared" ref="C694:H694" si="9">C636</f>
        <v>З А В Т Р А К И   И  О Б Е Д Ы</v>
      </c>
      <c r="D694" s="804">
        <f t="shared" si="9"/>
        <v>0.6</v>
      </c>
      <c r="E694" s="805">
        <f t="shared" si="9"/>
        <v>54</v>
      </c>
      <c r="F694" s="806">
        <f t="shared" si="9"/>
        <v>55.2</v>
      </c>
      <c r="G694" s="806">
        <f t="shared" si="9"/>
        <v>229.8</v>
      </c>
      <c r="H694" s="807">
        <f t="shared" si="9"/>
        <v>1632</v>
      </c>
      <c r="I694" s="5"/>
      <c r="J694" s="5"/>
      <c r="K694" s="616"/>
      <c r="L694" s="107"/>
      <c r="M694" s="107"/>
      <c r="N694" s="107"/>
      <c r="O694" s="107"/>
      <c r="P694" s="107"/>
      <c r="Q694" s="1303"/>
      <c r="R694" s="1303"/>
      <c r="S694" s="1303"/>
      <c r="T694" s="1303"/>
      <c r="U694" s="1303"/>
      <c r="V694" s="1303"/>
      <c r="W694" s="1303"/>
      <c r="X694" s="1303"/>
      <c r="Y694" s="1303"/>
      <c r="Z694" s="1303"/>
      <c r="AA694" s="1303"/>
    </row>
    <row r="695" spans="2:27">
      <c r="B695" s="811"/>
      <c r="C695" s="812" t="str">
        <f>C683</f>
        <v>Среднее за 10 дней (фактически)</v>
      </c>
      <c r="D695" s="813"/>
      <c r="E695" s="814">
        <f>(E96+E153+E209+E265+E319+E377+E434+E488+E544+E597)/10</f>
        <v>53.999978999999996</v>
      </c>
      <c r="F695" s="815">
        <f>(F96+F153+F209+F265+F319+F377+F434+F488+F544+F597)/10</f>
        <v>55.199966999999994</v>
      </c>
      <c r="G695" s="815">
        <f>(G96+G153+G209+G265+G319+G377+G434+G488+G544+G597)/10</f>
        <v>229.79998030000002</v>
      </c>
      <c r="H695" s="816">
        <f>(H96+H153+H209+H265+H319+H377+H434+H488+H544+H597)/10</f>
        <v>1631.9999769999999</v>
      </c>
      <c r="I695" s="20"/>
      <c r="J695" s="5"/>
      <c r="K695" s="616"/>
      <c r="L695" s="107"/>
      <c r="M695" s="107"/>
      <c r="N695" s="107"/>
      <c r="O695" s="107"/>
      <c r="P695" s="107"/>
      <c r="Q695" s="1303"/>
      <c r="R695" s="1303"/>
      <c r="S695" s="1303"/>
      <c r="T695" s="1303"/>
      <c r="U695" s="1303"/>
      <c r="V695" s="1303"/>
      <c r="W695" s="1303"/>
      <c r="X695" s="1303"/>
      <c r="Y695" s="1303"/>
      <c r="Z695" s="1303"/>
      <c r="AA695" s="1303"/>
    </row>
    <row r="696" spans="2:27" ht="14.25" customHeight="1" thickBot="1">
      <c r="B696" s="737"/>
      <c r="C696" s="781" t="s">
        <v>109</v>
      </c>
      <c r="D696" s="782"/>
      <c r="E696" s="821">
        <f>(E695*100/E622)-60</f>
        <v>-2.3333333338371176E-5</v>
      </c>
      <c r="F696" s="822">
        <f>(F695*100/F622)-60</f>
        <v>-3.5869565223833888E-5</v>
      </c>
      <c r="G696" s="822">
        <f>(G695*100/G622)-60</f>
        <v>-5.1436031256457682E-6</v>
      </c>
      <c r="H696" s="823">
        <f>(H695*100/H622)-60</f>
        <v>-8.4558823232327995E-7</v>
      </c>
      <c r="I696" s="31"/>
      <c r="J696" s="31"/>
      <c r="K696" s="4"/>
      <c r="L696" s="107"/>
      <c r="M696" s="107"/>
      <c r="N696" s="107"/>
      <c r="O696" s="107"/>
      <c r="P696" s="107"/>
      <c r="Q696" s="1303"/>
      <c r="R696" s="1303"/>
      <c r="S696" s="1303"/>
      <c r="T696" s="1303"/>
      <c r="U696" s="1303"/>
      <c r="V696" s="1303"/>
      <c r="W696" s="1303"/>
      <c r="X696" s="1303"/>
      <c r="Y696" s="1303"/>
      <c r="Z696" s="1303"/>
      <c r="AA696" s="1303"/>
    </row>
    <row r="697" spans="2:27" ht="15" thickBot="1">
      <c r="I697" s="5"/>
      <c r="J697" s="31"/>
      <c r="K697" s="4"/>
      <c r="L697" s="107"/>
      <c r="M697" s="107"/>
      <c r="N697" s="107"/>
      <c r="O697" s="107"/>
      <c r="P697" s="107"/>
      <c r="Q697" s="1303"/>
      <c r="R697" s="1303"/>
      <c r="S697" s="1303"/>
      <c r="T697" s="1303"/>
      <c r="U697" s="1303"/>
      <c r="V697" s="1303"/>
      <c r="W697" s="1303"/>
      <c r="X697" s="1303"/>
      <c r="Y697" s="1303"/>
      <c r="Z697" s="1303"/>
      <c r="AA697" s="1303"/>
    </row>
    <row r="698" spans="2:27" ht="13.5" customHeight="1">
      <c r="B698" s="988" t="str">
        <f>B624</f>
        <v>12 - 18 л</v>
      </c>
      <c r="C698" s="803" t="str">
        <f t="shared" ref="C698:H698" si="10">C640</f>
        <v xml:space="preserve"> О Б Е Д Ы  И  П О Л Д Н И К И</v>
      </c>
      <c r="D698" s="804">
        <f t="shared" si="10"/>
        <v>0.45</v>
      </c>
      <c r="E698" s="805">
        <f t="shared" si="10"/>
        <v>40.5</v>
      </c>
      <c r="F698" s="806">
        <f t="shared" si="10"/>
        <v>41.4</v>
      </c>
      <c r="G698" s="806">
        <f t="shared" si="10"/>
        <v>172.35</v>
      </c>
      <c r="H698" s="807">
        <f t="shared" si="10"/>
        <v>1224</v>
      </c>
      <c r="I698" s="496"/>
      <c r="J698" s="550"/>
      <c r="K698" s="4"/>
      <c r="L698" s="107"/>
      <c r="M698" s="107"/>
      <c r="N698" s="107"/>
      <c r="O698" s="107"/>
      <c r="P698" s="107"/>
      <c r="Q698" s="1303"/>
      <c r="R698" s="1303"/>
      <c r="S698" s="1303"/>
      <c r="T698" s="1303"/>
      <c r="U698" s="1303"/>
      <c r="V698" s="1303"/>
      <c r="W698" s="1303"/>
      <c r="X698" s="1303"/>
      <c r="Y698" s="1303"/>
      <c r="Z698" s="1303"/>
      <c r="AA698" s="1303"/>
    </row>
    <row r="699" spans="2:27">
      <c r="B699" s="811"/>
      <c r="C699" s="812" t="str">
        <f>C683</f>
        <v>Среднее за 10 дней (фактически)</v>
      </c>
      <c r="D699" s="813"/>
      <c r="E699" s="814">
        <f>(E100+E157+E213+E269+E323+E381+E438+E492+E548+E601)/10</f>
        <v>40.499959000000004</v>
      </c>
      <c r="F699" s="815">
        <f>(F100+F157+F213+F269+F323+F381+F438+F492+F548+F601)/10</f>
        <v>41.399951000000001</v>
      </c>
      <c r="G699" s="815">
        <f>(G100+G157+G213+G269+G323+G381+G438+G492+G548+G601)/10</f>
        <v>172.34998430000002</v>
      </c>
      <c r="H699" s="816">
        <f>(H100+H157+H213+H269+H323+H381+H438+H492+H548+H601)/10</f>
        <v>1223.9999969999997</v>
      </c>
      <c r="I699" s="496"/>
      <c r="J699" s="550"/>
      <c r="K699" s="4"/>
      <c r="L699" s="107"/>
      <c r="M699" s="107"/>
      <c r="N699" s="107"/>
      <c r="O699" s="107"/>
      <c r="P699" s="107"/>
      <c r="Q699" s="1303"/>
      <c r="R699" s="1303"/>
      <c r="S699" s="1303"/>
      <c r="T699" s="1303"/>
      <c r="U699" s="1303"/>
      <c r="V699" s="1303"/>
      <c r="W699" s="1303"/>
      <c r="X699" s="1303"/>
      <c r="Y699" s="1303"/>
      <c r="Z699" s="1303"/>
      <c r="AA699" s="1303"/>
    </row>
    <row r="700" spans="2:27" ht="15" thickBot="1">
      <c r="B700" s="737"/>
      <c r="C700" s="799" t="s">
        <v>131</v>
      </c>
      <c r="D700" s="800" t="s">
        <v>17</v>
      </c>
      <c r="E700" s="821">
        <f>(E699*100/E622)-45</f>
        <v>-4.5555555551857196E-5</v>
      </c>
      <c r="F700" s="822">
        <f>(F699*100/F622)-45</f>
        <v>-5.3260869563587221E-5</v>
      </c>
      <c r="G700" s="822">
        <f>(G699*100/G622)-45</f>
        <v>-4.0992167029685334E-6</v>
      </c>
      <c r="H700" s="823">
        <f>(H699*100/H622)-45</f>
        <v>-1.1029413116148135E-7</v>
      </c>
      <c r="I700" s="496"/>
      <c r="J700" s="550"/>
      <c r="K700" s="616"/>
      <c r="L700" s="107"/>
      <c r="M700" s="107"/>
      <c r="N700" s="107"/>
      <c r="O700" s="107"/>
      <c r="P700" s="107"/>
      <c r="Q700" s="1303"/>
      <c r="R700" s="1303"/>
      <c r="S700" s="1303"/>
      <c r="T700" s="1303"/>
      <c r="U700" s="1303"/>
      <c r="V700" s="1303"/>
      <c r="W700" s="1303"/>
      <c r="X700" s="1303"/>
      <c r="Y700" s="1303"/>
      <c r="Z700" s="1303"/>
      <c r="AA700" s="1303"/>
    </row>
    <row r="701" spans="2:27" ht="14.25" customHeight="1" thickBot="1">
      <c r="B701" s="11"/>
      <c r="C701" s="543"/>
      <c r="D701" s="5"/>
      <c r="E701" s="497"/>
      <c r="F701" s="497"/>
      <c r="G701" s="497"/>
      <c r="H701" s="24"/>
      <c r="I701" s="500"/>
      <c r="J701" s="5"/>
      <c r="K701" s="616"/>
      <c r="L701" s="107"/>
      <c r="M701" s="107"/>
      <c r="N701" s="107"/>
      <c r="O701" s="107"/>
      <c r="P701" s="107"/>
      <c r="Q701" s="1303"/>
      <c r="R701" s="1303"/>
      <c r="S701" s="1303"/>
      <c r="T701" s="1303"/>
      <c r="U701" s="1303"/>
      <c r="V701" s="1303"/>
      <c r="W701" s="1303"/>
      <c r="X701" s="1303"/>
      <c r="Y701" s="1303"/>
      <c r="Z701" s="1303"/>
      <c r="AA701" s="1303"/>
    </row>
    <row r="702" spans="2:27" ht="12" customHeight="1">
      <c r="B702" s="988" t="str">
        <f>B624</f>
        <v>12 - 18 л</v>
      </c>
      <c r="C702" s="803" t="str">
        <f t="shared" ref="C702:H702" si="11">C644</f>
        <v>ЗАВТРАКИ  -  ОБЕДЫ  И  ПОЛДНИКИ</v>
      </c>
      <c r="D702" s="804">
        <f t="shared" si="11"/>
        <v>0.7</v>
      </c>
      <c r="E702" s="805">
        <f t="shared" si="11"/>
        <v>63</v>
      </c>
      <c r="F702" s="806">
        <f t="shared" si="11"/>
        <v>64.400000000000006</v>
      </c>
      <c r="G702" s="806">
        <f t="shared" si="11"/>
        <v>268.10000000000002</v>
      </c>
      <c r="H702" s="807">
        <f t="shared" si="11"/>
        <v>1904</v>
      </c>
      <c r="I702" s="500"/>
      <c r="J702" s="550"/>
      <c r="K702" s="616"/>
      <c r="L702" s="107"/>
      <c r="M702" s="107"/>
      <c r="N702" s="107"/>
      <c r="O702" s="107"/>
      <c r="P702" s="107"/>
      <c r="Q702" s="1303"/>
      <c r="R702" s="1303"/>
      <c r="S702" s="1303"/>
      <c r="T702" s="1303"/>
      <c r="U702" s="1303"/>
      <c r="V702" s="1303"/>
      <c r="W702" s="1303"/>
      <c r="X702" s="1303"/>
      <c r="Y702" s="1303"/>
      <c r="Z702" s="1303"/>
      <c r="AA702" s="1303"/>
    </row>
    <row r="703" spans="2:27" ht="13.5" customHeight="1">
      <c r="B703" s="811"/>
      <c r="C703" s="812" t="str">
        <f>C683</f>
        <v>Среднее за 10 дней (фактически)</v>
      </c>
      <c r="D703" s="813"/>
      <c r="E703" s="814">
        <f>(E104+E161+E217+E273+E327+E385+E442+E496+E552+E605)/10</f>
        <v>62.999968999999986</v>
      </c>
      <c r="F703" s="815">
        <f>(F104+F161+F217+F273+F327+F385+F442+F496+F552+F605)/10</f>
        <v>64.39996099999999</v>
      </c>
      <c r="G703" s="815">
        <f>(G104+G161+G217+G273+G327+G385+G442+G496+G552+G605)/10</f>
        <v>268.0999703</v>
      </c>
      <c r="H703" s="816">
        <f>(H104+H161+H217+H273+H327+H385+H442+H496+H552+H605)/10</f>
        <v>1903.9999870000004</v>
      </c>
      <c r="I703" s="5"/>
      <c r="J703" s="5"/>
      <c r="K703" s="616"/>
      <c r="L703" s="107"/>
      <c r="M703" s="107"/>
      <c r="N703" s="107"/>
      <c r="O703" s="107"/>
      <c r="P703" s="107"/>
      <c r="Q703" s="1303"/>
      <c r="R703" s="1303"/>
      <c r="S703" s="1303"/>
      <c r="T703" s="1303"/>
      <c r="U703" s="1303"/>
      <c r="V703" s="1303"/>
      <c r="W703" s="1303"/>
      <c r="X703" s="1303"/>
      <c r="Y703" s="1303"/>
      <c r="Z703" s="1303"/>
      <c r="AA703" s="1303"/>
    </row>
    <row r="704" spans="2:27" ht="15" thickBot="1">
      <c r="B704" s="737"/>
      <c r="C704" s="799" t="s">
        <v>131</v>
      </c>
      <c r="D704" s="800" t="s">
        <v>17</v>
      </c>
      <c r="E704" s="821">
        <f>(E703*100/E622)-70</f>
        <v>-3.4444444466430468E-5</v>
      </c>
      <c r="F704" s="822">
        <f>(F703*100/F622)-70</f>
        <v>-4.2391304347688674E-5</v>
      </c>
      <c r="G704" s="822">
        <f>(G703*100/G622)-70</f>
        <v>-7.7545691965497099E-6</v>
      </c>
      <c r="H704" s="823">
        <f>(H703*100/H622)-70</f>
        <v>-4.7794117108423961E-7</v>
      </c>
      <c r="I704" s="20"/>
      <c r="J704" s="5"/>
      <c r="K704" s="616"/>
      <c r="L704" s="107"/>
      <c r="M704" s="107"/>
      <c r="N704" s="107"/>
      <c r="O704" s="107"/>
      <c r="P704" s="107"/>
      <c r="Q704" s="1303"/>
      <c r="R704" s="1303"/>
      <c r="S704" s="1303"/>
      <c r="T704" s="1303"/>
      <c r="U704" s="1303"/>
      <c r="V704" s="1303"/>
      <c r="W704" s="1303"/>
      <c r="X704" s="1303"/>
      <c r="Y704" s="1303"/>
      <c r="Z704" s="1303"/>
      <c r="AA704" s="1303"/>
    </row>
    <row r="705" spans="2:27" ht="13.5" customHeight="1">
      <c r="B705" s="86"/>
      <c r="I705" s="255"/>
      <c r="J705" s="31"/>
      <c r="K705" s="4"/>
      <c r="L705" s="107"/>
      <c r="M705" s="107"/>
      <c r="N705" s="107"/>
      <c r="O705" s="107"/>
      <c r="P705" s="107"/>
      <c r="Q705" s="1303"/>
      <c r="R705" s="1303"/>
      <c r="S705" s="1303"/>
      <c r="T705" s="1303"/>
      <c r="U705" s="1303"/>
      <c r="V705" s="1303"/>
      <c r="W705" s="1303"/>
      <c r="X705" s="1303"/>
      <c r="Y705" s="1303"/>
      <c r="Z705" s="1303"/>
      <c r="AA705" s="1303"/>
    </row>
    <row r="706" spans="2:27">
      <c r="B706" s="584"/>
      <c r="C706" s="67"/>
      <c r="J706" s="31"/>
      <c r="K706" s="4"/>
      <c r="L706" s="107"/>
      <c r="M706" s="107"/>
      <c r="N706" s="107"/>
      <c r="O706" s="107"/>
      <c r="P706" s="107"/>
      <c r="Q706" s="1303"/>
      <c r="R706" s="1303"/>
      <c r="S706" s="1303"/>
      <c r="T706" s="1303"/>
      <c r="U706" s="1303"/>
      <c r="V706" s="1303"/>
      <c r="W706" s="1303"/>
      <c r="X706" s="1303"/>
      <c r="Y706" s="1303"/>
      <c r="Z706" s="1303"/>
      <c r="AA706" s="1303"/>
    </row>
    <row r="707" spans="2:27" ht="12" customHeight="1">
      <c r="B707" s="584"/>
      <c r="C707" s="131"/>
      <c r="I707" s="1146"/>
      <c r="J707" s="550"/>
      <c r="K707" s="4"/>
      <c r="L707" s="107"/>
      <c r="M707" s="107"/>
      <c r="N707" s="107"/>
      <c r="O707" s="107"/>
      <c r="P707" s="107"/>
      <c r="Q707" s="1303"/>
      <c r="R707" s="1303"/>
      <c r="S707" s="1303"/>
      <c r="T707" s="1303"/>
      <c r="U707" s="1303"/>
      <c r="V707" s="1303"/>
      <c r="W707" s="1303"/>
      <c r="X707" s="1303"/>
      <c r="Y707" s="1303"/>
      <c r="Z707" s="1303"/>
      <c r="AA707" s="1303"/>
    </row>
    <row r="708" spans="2:27">
      <c r="B708" s="1"/>
      <c r="C708" s="1"/>
      <c r="D708" s="398"/>
      <c r="E708" s="25"/>
      <c r="F708" s="25"/>
      <c r="G708" s="25"/>
      <c r="H708" s="1147"/>
      <c r="I708" s="1146"/>
      <c r="J708" s="550"/>
      <c r="K708" s="4"/>
      <c r="L708" s="107"/>
      <c r="M708" s="107"/>
      <c r="N708" s="107"/>
      <c r="O708" s="107"/>
      <c r="P708" s="107"/>
      <c r="Q708" s="1303"/>
      <c r="R708" s="1303"/>
      <c r="S708" s="1303"/>
      <c r="T708" s="1303"/>
      <c r="U708" s="1303"/>
      <c r="V708" s="1303"/>
      <c r="W708" s="1303"/>
      <c r="X708" s="1303"/>
      <c r="Y708" s="1303"/>
      <c r="Z708" s="1303"/>
      <c r="AA708" s="1303"/>
    </row>
    <row r="709" spans="2:27">
      <c r="B709" s="2" t="s">
        <v>22</v>
      </c>
      <c r="D709"/>
      <c r="E709"/>
      <c r="F709"/>
      <c r="G709"/>
      <c r="H709" t="s">
        <v>23</v>
      </c>
      <c r="K709" s="4"/>
      <c r="L709" s="107"/>
      <c r="M709" s="107"/>
      <c r="N709" s="107"/>
      <c r="O709" s="107"/>
      <c r="P709" s="107"/>
      <c r="Q709" s="1303"/>
      <c r="R709" s="1303"/>
      <c r="S709" s="1303"/>
      <c r="T709" s="1303"/>
      <c r="U709" s="1303"/>
      <c r="V709" s="1303"/>
      <c r="W709" s="1303"/>
      <c r="X709" s="1303"/>
      <c r="Y709" s="1303"/>
      <c r="Z709" s="1303"/>
      <c r="AA709" s="1303"/>
    </row>
    <row r="710" spans="2:27">
      <c r="K710" s="4"/>
      <c r="L710" s="107"/>
      <c r="M710" s="107"/>
      <c r="N710" s="107"/>
      <c r="O710" s="107"/>
      <c r="P710" s="107"/>
      <c r="Q710" s="1303"/>
      <c r="R710" s="1303"/>
      <c r="S710" s="1303"/>
      <c r="T710" s="1303"/>
      <c r="U710" s="1303"/>
      <c r="V710" s="1303"/>
      <c r="W710" s="1303"/>
      <c r="X710" s="1303"/>
      <c r="Y710" s="1303"/>
      <c r="Z710" s="1303"/>
      <c r="AA710" s="1303"/>
    </row>
    <row r="711" spans="2:27" ht="10.5" customHeight="1">
      <c r="K711" s="4"/>
      <c r="L711" s="107"/>
      <c r="M711" s="107"/>
      <c r="N711" s="107"/>
      <c r="O711" s="107"/>
      <c r="P711" s="107"/>
      <c r="Q711" s="1303"/>
      <c r="R711" s="1303"/>
      <c r="S711" s="1303"/>
      <c r="T711" s="1303"/>
      <c r="U711" s="1303"/>
      <c r="V711" s="1303"/>
      <c r="W711" s="1303"/>
      <c r="X711" s="1303"/>
      <c r="Y711" s="1303"/>
      <c r="Z711" s="1303"/>
      <c r="AA711" s="1303"/>
    </row>
    <row r="712" spans="2:27" ht="12.75" customHeight="1">
      <c r="K712" s="616"/>
      <c r="L712" s="107"/>
      <c r="M712" s="107"/>
      <c r="N712" s="107"/>
      <c r="O712" s="107"/>
      <c r="P712" s="107"/>
      <c r="Q712" s="1303"/>
      <c r="R712" s="1303"/>
      <c r="S712" s="1303"/>
      <c r="T712" s="1303"/>
      <c r="U712" s="1303"/>
      <c r="V712" s="1303"/>
      <c r="W712" s="1303"/>
      <c r="X712" s="1303"/>
      <c r="Y712" s="1303"/>
      <c r="Z712" s="1303"/>
      <c r="AA712" s="1303"/>
    </row>
    <row r="713" spans="2:27">
      <c r="C713" t="s">
        <v>12</v>
      </c>
      <c r="D713"/>
      <c r="E713" s="6"/>
      <c r="F713"/>
      <c r="G713"/>
      <c r="H713"/>
      <c r="K713" s="616"/>
      <c r="L713" s="107"/>
      <c r="M713" s="107"/>
      <c r="N713" s="107"/>
      <c r="O713" s="107"/>
      <c r="P713" s="107"/>
      <c r="Q713" s="1303"/>
      <c r="R713" s="1303"/>
      <c r="S713" s="1303"/>
      <c r="T713" s="1303"/>
      <c r="U713" s="1303"/>
      <c r="V713" s="1303"/>
      <c r="W713" s="1303"/>
      <c r="X713" s="1303"/>
      <c r="Y713" s="1303"/>
      <c r="Z713" s="1303"/>
      <c r="AA713" s="1303"/>
    </row>
    <row r="714" spans="2:27">
      <c r="B714" s="60">
        <v>1</v>
      </c>
      <c r="C714" s="60" t="s">
        <v>13</v>
      </c>
      <c r="D714" s="59"/>
      <c r="E714" s="63"/>
      <c r="F714" s="59" t="s">
        <v>14</v>
      </c>
      <c r="G714" s="59"/>
      <c r="H714" s="59"/>
      <c r="K714" s="616"/>
      <c r="L714" s="107"/>
      <c r="M714" s="107"/>
      <c r="N714" s="107"/>
      <c r="O714" s="107"/>
      <c r="P714" s="107"/>
      <c r="Q714" s="1303"/>
      <c r="R714" s="1303"/>
      <c r="S714" s="1303"/>
      <c r="T714" s="1303"/>
      <c r="U714" s="1303"/>
      <c r="V714" s="1303"/>
      <c r="W714" s="1303"/>
      <c r="X714" s="1303"/>
      <c r="Y714" s="1303"/>
      <c r="Z714" s="1303"/>
      <c r="AA714" s="1303"/>
    </row>
    <row r="715" spans="2:27">
      <c r="B715" s="60"/>
      <c r="C715" s="60" t="s">
        <v>15</v>
      </c>
      <c r="D715" s="59"/>
      <c r="E715" s="63"/>
      <c r="F715" s="59"/>
      <c r="G715" s="62"/>
      <c r="H715" s="59"/>
      <c r="K715" s="616"/>
      <c r="L715" s="107"/>
      <c r="M715" s="107"/>
      <c r="N715" s="107"/>
      <c r="O715" s="107"/>
      <c r="P715" s="107"/>
      <c r="Q715" s="1303"/>
      <c r="R715" s="1303"/>
      <c r="S715" s="1303"/>
      <c r="T715" s="1303"/>
      <c r="U715" s="1303"/>
      <c r="V715" s="1303"/>
      <c r="W715" s="1303"/>
      <c r="X715" s="1303"/>
      <c r="Y715" s="1303"/>
      <c r="Z715" s="1303"/>
      <c r="AA715" s="1303"/>
    </row>
    <row r="716" spans="2:27" ht="13.5" customHeight="1">
      <c r="B716">
        <v>2</v>
      </c>
      <c r="C716" s="485" t="s">
        <v>129</v>
      </c>
      <c r="D716" s="59"/>
      <c r="E716" s="63"/>
      <c r="F716" s="59"/>
      <c r="G716" s="59"/>
      <c r="H716" s="59"/>
      <c r="K716" s="623"/>
      <c r="L716" s="107"/>
      <c r="M716" s="107"/>
      <c r="N716" s="107"/>
      <c r="O716" s="107"/>
      <c r="P716" s="107"/>
      <c r="Q716" s="1303"/>
      <c r="R716" s="1303"/>
      <c r="S716" s="1303"/>
      <c r="T716" s="1303"/>
      <c r="U716" s="1303"/>
      <c r="V716" s="1303"/>
      <c r="W716" s="1303"/>
      <c r="X716" s="1303"/>
      <c r="Y716" s="1303"/>
      <c r="Z716" s="1303"/>
      <c r="AA716" s="1303"/>
    </row>
    <row r="717" spans="2:27" ht="12.75" customHeight="1">
      <c r="C717" s="485" t="s">
        <v>130</v>
      </c>
      <c r="D717" s="59"/>
      <c r="E717" s="63"/>
      <c r="F717" s="59"/>
      <c r="G717" s="62"/>
      <c r="H717" s="59"/>
      <c r="K717" s="4"/>
      <c r="L717" s="107"/>
      <c r="M717" s="107"/>
      <c r="N717" s="107"/>
      <c r="O717" s="107"/>
      <c r="P717" s="107"/>
      <c r="Q717" s="1303"/>
      <c r="R717" s="1303"/>
      <c r="S717" s="1303"/>
      <c r="T717" s="1303"/>
      <c r="U717" s="1303"/>
      <c r="V717" s="1303"/>
      <c r="W717" s="1303"/>
      <c r="X717" s="1303"/>
      <c r="Y717" s="1303"/>
      <c r="Z717" s="1303"/>
      <c r="AA717" s="1303"/>
    </row>
    <row r="718" spans="2:27">
      <c r="B718">
        <v>3</v>
      </c>
      <c r="C718" s="541" t="s">
        <v>265</v>
      </c>
      <c r="D718"/>
      <c r="E718"/>
      <c r="F718"/>
      <c r="G718"/>
      <c r="H718"/>
      <c r="I718"/>
      <c r="J718"/>
      <c r="K718" s="4"/>
      <c r="L718" s="107"/>
      <c r="M718" s="107"/>
      <c r="N718" s="107"/>
      <c r="O718" s="107"/>
      <c r="P718" s="107"/>
      <c r="Q718" s="1303"/>
      <c r="R718" s="1303"/>
      <c r="S718" s="1303"/>
      <c r="T718" s="1303"/>
      <c r="U718" s="1303"/>
      <c r="V718" s="1303"/>
      <c r="W718" s="1303"/>
      <c r="X718" s="1303"/>
      <c r="Y718" s="1303"/>
      <c r="Z718" s="1303"/>
      <c r="AA718" s="1303"/>
    </row>
    <row r="719" spans="2:27" ht="14.25" customHeight="1">
      <c r="C719" t="s">
        <v>266</v>
      </c>
      <c r="D719"/>
      <c r="E719"/>
      <c r="F719"/>
      <c r="G719"/>
      <c r="H719"/>
      <c r="I719"/>
      <c r="J719"/>
      <c r="K719" s="4"/>
      <c r="L719" s="107"/>
      <c r="M719" s="107"/>
      <c r="N719" s="107"/>
      <c r="O719" s="107"/>
      <c r="P719" s="107"/>
      <c r="Q719" s="1303"/>
      <c r="R719" s="1303"/>
      <c r="S719" s="1303"/>
      <c r="T719" s="1303"/>
      <c r="U719" s="1303"/>
      <c r="V719" s="1303"/>
      <c r="W719" s="1303"/>
      <c r="X719" s="1303"/>
      <c r="Y719" s="1303"/>
      <c r="Z719" s="1303"/>
      <c r="AA719" s="1303"/>
    </row>
    <row r="720" spans="2:27">
      <c r="C720" t="s">
        <v>267</v>
      </c>
      <c r="D720"/>
      <c r="E720"/>
      <c r="F720"/>
      <c r="G720"/>
      <c r="H720"/>
      <c r="I720"/>
      <c r="J720"/>
      <c r="K720" s="4"/>
      <c r="L720" s="107"/>
      <c r="M720" s="107"/>
      <c r="N720" s="107"/>
      <c r="O720" s="107"/>
      <c r="P720" s="107"/>
      <c r="Q720" s="1303"/>
      <c r="R720" s="1303"/>
      <c r="S720" s="1303"/>
      <c r="T720" s="1303"/>
      <c r="U720" s="1303"/>
      <c r="V720" s="1303"/>
      <c r="W720" s="1303"/>
      <c r="X720" s="1303"/>
      <c r="Y720" s="1303"/>
      <c r="Z720" s="1303"/>
      <c r="AA720" s="1303"/>
    </row>
    <row r="721" spans="2:27" ht="12" customHeight="1">
      <c r="C721" t="s">
        <v>268</v>
      </c>
      <c r="D721"/>
      <c r="E721"/>
      <c r="F721"/>
      <c r="G721"/>
      <c r="H721"/>
      <c r="I721"/>
      <c r="J721"/>
      <c r="K721" s="4"/>
      <c r="L721" s="107"/>
      <c r="M721" s="107"/>
      <c r="N721" s="107"/>
      <c r="O721" s="107"/>
      <c r="P721" s="107"/>
      <c r="Q721" s="1303"/>
      <c r="R721" s="1303"/>
      <c r="S721" s="1303"/>
      <c r="T721" s="1303"/>
      <c r="U721" s="1303"/>
      <c r="V721" s="1303"/>
      <c r="W721" s="1303"/>
      <c r="X721" s="1303"/>
      <c r="Y721" s="1303"/>
      <c r="Z721" s="1303"/>
      <c r="AA721" s="1303"/>
    </row>
    <row r="722" spans="2:27">
      <c r="B722">
        <v>4</v>
      </c>
      <c r="C722" s="485" t="s">
        <v>111</v>
      </c>
      <c r="D722" s="485"/>
      <c r="E722" s="485"/>
      <c r="F722" s="485"/>
      <c r="G722" s="485"/>
      <c r="H722" s="485"/>
      <c r="I722" s="485"/>
      <c r="J722" s="485"/>
      <c r="L722" s="107"/>
      <c r="M722" s="107"/>
      <c r="N722" s="107"/>
      <c r="O722" s="107"/>
      <c r="P722" s="107"/>
      <c r="Q722" s="1303"/>
      <c r="R722" s="1303"/>
      <c r="S722" s="1303"/>
      <c r="T722" s="1303"/>
      <c r="U722" s="1303"/>
      <c r="V722" s="1303"/>
      <c r="W722" s="1303"/>
      <c r="X722" s="1303"/>
      <c r="Y722" s="1303"/>
      <c r="Z722" s="1303"/>
      <c r="AA722" s="1303"/>
    </row>
    <row r="723" spans="2:27">
      <c r="C723" s="485" t="s">
        <v>112</v>
      </c>
      <c r="D723" s="485"/>
      <c r="E723" s="485"/>
      <c r="F723" s="485"/>
      <c r="G723" s="485"/>
      <c r="H723" s="485"/>
      <c r="I723" s="485"/>
      <c r="L723" s="107"/>
      <c r="M723" s="107"/>
      <c r="N723" s="107"/>
      <c r="O723" s="107"/>
      <c r="P723" s="107"/>
      <c r="Q723" s="1303"/>
      <c r="R723" s="1303"/>
      <c r="S723" s="1303"/>
      <c r="T723" s="1303"/>
      <c r="U723" s="1303"/>
      <c r="V723" s="1303"/>
      <c r="W723" s="1303"/>
      <c r="X723" s="1303"/>
      <c r="Y723" s="1303"/>
      <c r="Z723" s="1303"/>
      <c r="AA723" s="1303"/>
    </row>
    <row r="724" spans="2:27" ht="14.25" customHeight="1">
      <c r="C724" s="485" t="s">
        <v>113</v>
      </c>
      <c r="D724" s="485"/>
      <c r="E724" s="485"/>
      <c r="F724" s="485"/>
      <c r="G724" s="485"/>
      <c r="H724" s="485"/>
      <c r="L724" s="107"/>
      <c r="M724" s="107"/>
      <c r="N724" s="107"/>
      <c r="O724" s="107"/>
      <c r="P724" s="107"/>
      <c r="Q724" s="1303"/>
      <c r="R724" s="1303"/>
      <c r="S724" s="1303"/>
      <c r="T724" s="1303"/>
      <c r="U724" s="1303"/>
      <c r="V724" s="1303"/>
      <c r="W724" s="1303"/>
      <c r="X724" s="1303"/>
      <c r="Y724" s="1303"/>
      <c r="Z724" s="1303"/>
      <c r="AA724" s="1303"/>
    </row>
    <row r="725" spans="2:27" ht="12" customHeight="1">
      <c r="B725">
        <v>5</v>
      </c>
      <c r="C725" s="485" t="s">
        <v>114</v>
      </c>
      <c r="D725" s="485"/>
      <c r="E725" s="485"/>
      <c r="F725" s="485"/>
      <c r="G725" s="485"/>
      <c r="H725" s="485"/>
      <c r="L725" s="107"/>
      <c r="M725" s="107"/>
      <c r="N725" s="107"/>
      <c r="O725" s="107"/>
      <c r="P725" s="107"/>
      <c r="Q725" s="1303"/>
      <c r="R725" s="1303"/>
      <c r="S725" s="1303"/>
      <c r="T725" s="1303"/>
      <c r="U725" s="1303"/>
      <c r="V725" s="1303"/>
      <c r="W725" s="1303"/>
      <c r="X725" s="1303"/>
      <c r="Y725" s="1303"/>
      <c r="Z725" s="1303"/>
      <c r="AA725" s="1303"/>
    </row>
    <row r="726" spans="2:27" ht="12.75" customHeight="1">
      <c r="C726" s="485" t="s">
        <v>115</v>
      </c>
      <c r="D726" s="485"/>
      <c r="E726" s="485"/>
      <c r="F726" s="485"/>
      <c r="G726" s="485"/>
      <c r="H726" s="485"/>
      <c r="L726" s="107"/>
      <c r="M726" s="107"/>
      <c r="N726" s="107"/>
      <c r="O726" s="107"/>
      <c r="P726" s="107"/>
      <c r="Q726" s="1303"/>
      <c r="R726" s="1303"/>
      <c r="S726" s="1303"/>
      <c r="T726" s="1303"/>
      <c r="U726" s="1303"/>
      <c r="V726" s="1303"/>
      <c r="W726" s="1303"/>
      <c r="X726" s="1303"/>
      <c r="Y726" s="1303"/>
      <c r="Z726" s="1303"/>
      <c r="AA726" s="1303"/>
    </row>
    <row r="727" spans="2:27">
      <c r="L727" s="107"/>
      <c r="M727" s="107"/>
      <c r="N727" s="107"/>
      <c r="O727" s="107"/>
      <c r="P727" s="107"/>
      <c r="Q727" s="1303"/>
      <c r="R727" s="1303"/>
      <c r="S727" s="1303"/>
      <c r="T727" s="1303"/>
      <c r="U727" s="1303"/>
      <c r="V727" s="1303"/>
      <c r="W727" s="1303"/>
      <c r="X727" s="1303"/>
      <c r="Y727" s="1303"/>
      <c r="Z727" s="1303"/>
      <c r="AA727" s="1303"/>
    </row>
    <row r="728" spans="2:27" ht="14.25" customHeight="1">
      <c r="L728" s="107"/>
      <c r="M728" s="107"/>
      <c r="N728" s="107"/>
      <c r="O728" s="107"/>
      <c r="P728" s="107"/>
      <c r="Q728" s="1303"/>
      <c r="R728" s="1303"/>
      <c r="S728" s="1303"/>
      <c r="T728" s="1303"/>
      <c r="U728" s="1303"/>
      <c r="V728" s="1303"/>
      <c r="W728" s="1303"/>
      <c r="X728" s="1303"/>
      <c r="Y728" s="1303"/>
      <c r="Z728" s="1303"/>
      <c r="AA728" s="1303"/>
    </row>
    <row r="729" spans="2:27" ht="13.5" customHeight="1">
      <c r="L729" s="107"/>
      <c r="M729" s="596"/>
      <c r="N729" s="597"/>
      <c r="O729" s="161"/>
      <c r="P729" s="161"/>
      <c r="Q729" s="161"/>
      <c r="R729" s="504"/>
      <c r="S729" s="1303"/>
      <c r="T729" s="1303"/>
      <c r="U729" s="1303"/>
      <c r="V729" s="1303"/>
      <c r="W729" s="1303"/>
      <c r="X729" s="1303"/>
      <c r="Y729" s="1303"/>
      <c r="Z729" s="1303"/>
      <c r="AA729" s="1303"/>
    </row>
    <row r="730" spans="2:27" ht="13.5" customHeight="1">
      <c r="L730" s="107"/>
      <c r="M730" s="1439"/>
      <c r="N730" s="597"/>
      <c r="O730" s="506"/>
      <c r="P730" s="506"/>
      <c r="Q730" s="506"/>
      <c r="R730" s="159"/>
      <c r="S730" s="1303"/>
      <c r="T730" s="1303"/>
      <c r="U730" s="1303"/>
      <c r="V730" s="1303"/>
      <c r="W730" s="1303"/>
      <c r="X730" s="1303"/>
      <c r="Y730" s="1303"/>
      <c r="Z730" s="1303"/>
      <c r="AA730" s="1303"/>
    </row>
    <row r="731" spans="2:27">
      <c r="L731" s="107"/>
      <c r="M731" s="181"/>
      <c r="N731" s="107"/>
      <c r="O731" s="508"/>
      <c r="P731" s="508"/>
      <c r="Q731" s="508"/>
      <c r="R731" s="184"/>
      <c r="S731" s="1303"/>
      <c r="T731" s="1303"/>
      <c r="U731" s="1303"/>
      <c r="V731" s="1303"/>
      <c r="W731" s="1303"/>
      <c r="X731" s="1303"/>
      <c r="Y731" s="1303"/>
      <c r="Z731" s="1303"/>
      <c r="AA731" s="1303"/>
    </row>
    <row r="732" spans="2:27">
      <c r="L732" s="107"/>
      <c r="M732" s="688"/>
      <c r="N732" s="599"/>
      <c r="O732" s="107"/>
      <c r="P732" s="107"/>
      <c r="Q732" s="1303"/>
      <c r="R732" s="1303"/>
      <c r="S732" s="1303"/>
      <c r="T732" s="1303"/>
      <c r="U732" s="1303"/>
      <c r="V732" s="1303"/>
      <c r="W732" s="1303"/>
      <c r="X732" s="1303"/>
      <c r="Y732" s="1303"/>
      <c r="Z732" s="1303"/>
      <c r="AA732" s="1303"/>
    </row>
    <row r="733" spans="2:27">
      <c r="K733" s="485"/>
      <c r="L733" s="107"/>
      <c r="M733" s="295"/>
      <c r="N733" s="597"/>
      <c r="O733" s="471"/>
      <c r="P733" s="471"/>
      <c r="Q733" s="471"/>
      <c r="R733" s="471"/>
      <c r="S733" s="1303"/>
      <c r="T733" s="1303"/>
      <c r="U733" s="1303"/>
      <c r="V733" s="1303"/>
      <c r="W733" s="1303"/>
      <c r="X733" s="1303"/>
      <c r="Y733" s="1303"/>
      <c r="Z733" s="1303"/>
      <c r="AA733" s="1303"/>
    </row>
    <row r="734" spans="2:27" ht="13.5" customHeight="1">
      <c r="K734" s="485"/>
      <c r="L734" s="107"/>
      <c r="M734" s="107"/>
      <c r="N734" s="107"/>
      <c r="O734" s="107"/>
      <c r="P734" s="107"/>
      <c r="Q734" s="1303"/>
      <c r="R734" s="1303"/>
      <c r="S734" s="1303"/>
      <c r="T734" s="1303"/>
      <c r="U734" s="1303"/>
      <c r="V734" s="1303"/>
      <c r="W734" s="1303"/>
      <c r="X734" s="1303"/>
      <c r="Y734" s="1303"/>
      <c r="Z734" s="1303"/>
      <c r="AA734" s="1303"/>
    </row>
    <row r="735" spans="2:27" ht="14.25" customHeight="1">
      <c r="K735" s="485"/>
      <c r="L735" s="107"/>
      <c r="M735" s="107"/>
      <c r="N735" s="107"/>
      <c r="O735" s="107"/>
      <c r="P735" s="107"/>
      <c r="Q735" s="1303"/>
      <c r="R735" s="1303"/>
      <c r="S735" s="1303"/>
      <c r="T735" s="1303"/>
      <c r="U735" s="1303"/>
      <c r="V735" s="1303"/>
      <c r="W735" s="1303"/>
      <c r="X735" s="1303"/>
      <c r="Y735" s="1303"/>
      <c r="Z735" s="1303"/>
      <c r="AA735" s="1303"/>
    </row>
    <row r="736" spans="2:27">
      <c r="L736" s="107"/>
      <c r="M736" s="107"/>
      <c r="N736" s="107"/>
      <c r="O736" s="107"/>
      <c r="P736" s="107"/>
      <c r="Q736" s="1303"/>
      <c r="R736" s="1303"/>
      <c r="S736" s="1303"/>
      <c r="T736" s="1303"/>
      <c r="U736" s="1303"/>
      <c r="V736" s="1303"/>
      <c r="W736" s="1303"/>
      <c r="X736" s="1303"/>
      <c r="Y736" s="1303"/>
      <c r="Z736" s="1303"/>
      <c r="AA736" s="1303"/>
    </row>
    <row r="737" spans="3:27" ht="12.75" customHeight="1">
      <c r="L737" s="107"/>
      <c r="M737" s="107"/>
      <c r="N737" s="107"/>
      <c r="O737" s="107"/>
      <c r="P737" s="107"/>
      <c r="Q737" s="1303"/>
      <c r="R737" s="1303"/>
      <c r="S737" s="1303"/>
      <c r="T737" s="1303"/>
      <c r="U737" s="1303"/>
      <c r="V737" s="1303"/>
      <c r="W737" s="1303"/>
      <c r="X737" s="1303"/>
      <c r="Y737" s="1303"/>
      <c r="Z737" s="1303"/>
      <c r="AA737" s="1303"/>
    </row>
    <row r="738" spans="3:27">
      <c r="K738" s="6"/>
      <c r="L738" s="107"/>
      <c r="M738" s="107"/>
      <c r="N738" s="107"/>
      <c r="O738" s="107"/>
      <c r="P738" s="107"/>
      <c r="Q738" s="1303"/>
      <c r="R738" s="1303"/>
      <c r="S738" s="1303"/>
      <c r="T738" s="1303"/>
      <c r="U738" s="1303"/>
      <c r="V738" s="1303"/>
      <c r="W738" s="1303"/>
      <c r="X738" s="1303"/>
      <c r="Y738" s="1303"/>
      <c r="Z738" s="1303"/>
      <c r="AA738" s="1303"/>
    </row>
    <row r="739" spans="3:27" ht="12.75" customHeight="1">
      <c r="K739"/>
      <c r="L739" s="107"/>
      <c r="M739" s="107"/>
      <c r="N739" s="107"/>
      <c r="O739" s="107"/>
      <c r="P739" s="107"/>
      <c r="Q739" s="1303"/>
      <c r="R739" s="1303"/>
      <c r="S739" s="1303"/>
      <c r="T739" s="1303"/>
      <c r="U739" s="1303"/>
      <c r="V739" s="1303"/>
      <c r="W739" s="1303"/>
      <c r="X739" s="1303"/>
      <c r="Y739" s="1303"/>
      <c r="Z739" s="1303"/>
      <c r="AA739" s="1303"/>
    </row>
    <row r="740" spans="3:27">
      <c r="K740" s="4"/>
      <c r="L740" s="107"/>
      <c r="M740" s="107"/>
      <c r="N740" s="107"/>
      <c r="O740" s="107"/>
      <c r="P740" s="107"/>
      <c r="Q740" s="1303"/>
      <c r="R740" s="1303"/>
      <c r="S740" s="1303"/>
      <c r="T740" s="1303"/>
      <c r="U740" s="1303"/>
      <c r="V740" s="1303"/>
      <c r="W740" s="1303"/>
      <c r="X740" s="1303"/>
      <c r="Y740" s="1303"/>
      <c r="Z740" s="1303"/>
      <c r="AA740" s="1303"/>
    </row>
    <row r="741" spans="3:27" ht="11.25" customHeight="1">
      <c r="K741" s="4"/>
      <c r="L741" s="107"/>
      <c r="M741" s="107"/>
      <c r="N741" s="107"/>
      <c r="O741" s="107"/>
      <c r="P741" s="107"/>
      <c r="Q741" s="1303"/>
      <c r="R741" s="1303"/>
      <c r="S741" s="1303"/>
      <c r="T741" s="1303"/>
      <c r="U741" s="1303"/>
      <c r="V741" s="1303"/>
      <c r="W741" s="1303"/>
      <c r="X741" s="1303"/>
      <c r="Y741" s="1303"/>
      <c r="Z741" s="1303"/>
      <c r="AA741" s="1303"/>
    </row>
    <row r="742" spans="3:27">
      <c r="K742" s="4"/>
      <c r="L742" s="107"/>
      <c r="M742" s="107"/>
      <c r="N742" s="107"/>
      <c r="O742" s="107"/>
      <c r="P742" s="107"/>
      <c r="Q742" s="1303"/>
      <c r="R742" s="1303"/>
      <c r="S742" s="1303"/>
      <c r="T742" s="1303"/>
      <c r="U742" s="1303"/>
      <c r="V742" s="1303"/>
      <c r="W742" s="1303"/>
      <c r="X742" s="1303"/>
      <c r="Y742" s="1303"/>
      <c r="Z742" s="1303"/>
      <c r="AA742" s="1303"/>
    </row>
    <row r="743" spans="3:27" ht="12.75" customHeight="1">
      <c r="K743" s="4"/>
      <c r="L743" s="107"/>
      <c r="M743" s="107"/>
      <c r="N743" s="107"/>
      <c r="O743" s="107"/>
      <c r="P743" s="107"/>
      <c r="Q743" s="1303"/>
      <c r="R743" s="1303"/>
      <c r="S743" s="1303"/>
      <c r="T743" s="1303"/>
      <c r="U743" s="1303"/>
      <c r="V743" s="1303"/>
      <c r="W743" s="1303"/>
      <c r="X743" s="1303"/>
      <c r="Y743" s="1303"/>
      <c r="Z743" s="1303"/>
      <c r="AA743" s="1303"/>
    </row>
    <row r="744" spans="3:27" ht="15" customHeight="1">
      <c r="K744" s="4"/>
      <c r="L744" s="107"/>
      <c r="M744" s="107"/>
      <c r="N744" s="107"/>
      <c r="O744" s="107"/>
      <c r="P744" s="107"/>
      <c r="Q744" s="1303"/>
      <c r="R744" s="1303"/>
      <c r="S744" s="1303"/>
      <c r="T744" s="1303"/>
      <c r="U744" s="1303"/>
      <c r="V744" s="1303"/>
      <c r="W744" s="1303"/>
      <c r="X744" s="1303"/>
      <c r="Y744" s="1303"/>
      <c r="Z744" s="1303"/>
      <c r="AA744" s="1303"/>
    </row>
    <row r="745" spans="3:27">
      <c r="K745" s="4"/>
      <c r="L745" s="107"/>
      <c r="M745" s="107"/>
      <c r="N745" s="107"/>
      <c r="O745" s="107"/>
      <c r="P745" s="107"/>
      <c r="Q745" s="1303"/>
      <c r="R745" s="1303"/>
      <c r="S745" s="1303"/>
      <c r="T745" s="1303"/>
      <c r="U745" s="1303"/>
      <c r="V745" s="1303"/>
      <c r="W745" s="1303"/>
      <c r="X745" s="1303"/>
      <c r="Y745" s="1303"/>
      <c r="Z745" s="1303"/>
      <c r="AA745" s="1303"/>
    </row>
    <row r="746" spans="3:27">
      <c r="K746" s="4"/>
      <c r="L746" s="107"/>
      <c r="M746" s="107"/>
      <c r="N746" s="107"/>
      <c r="O746" s="107"/>
      <c r="P746" s="107"/>
      <c r="Q746" s="1303"/>
      <c r="R746" s="1303"/>
      <c r="S746" s="1303"/>
      <c r="T746" s="1303"/>
      <c r="U746" s="1303"/>
      <c r="V746" s="1303"/>
      <c r="W746" s="1303"/>
      <c r="X746" s="1303"/>
      <c r="Y746" s="1303"/>
      <c r="Z746" s="1303"/>
      <c r="AA746" s="1303"/>
    </row>
    <row r="747" spans="3:27">
      <c r="C747" s="59"/>
      <c r="D747" s="59"/>
      <c r="E747" s="63"/>
      <c r="F747" s="59"/>
      <c r="G747" s="62"/>
      <c r="H747" s="59"/>
      <c r="K747" s="4"/>
      <c r="L747" s="107"/>
      <c r="M747" s="107"/>
      <c r="N747" s="107"/>
      <c r="O747" s="107"/>
      <c r="P747" s="107"/>
      <c r="Q747" s="1303"/>
      <c r="R747" s="1303"/>
      <c r="S747" s="1303"/>
      <c r="T747" s="1303"/>
      <c r="U747" s="1303"/>
      <c r="V747" s="1303"/>
      <c r="W747" s="1303"/>
      <c r="X747" s="1303"/>
      <c r="Y747" s="1303"/>
      <c r="Z747" s="1303"/>
      <c r="AA747" s="1303"/>
    </row>
    <row r="748" spans="3:27" ht="12.75" customHeight="1">
      <c r="C748" s="59"/>
      <c r="D748" s="59"/>
      <c r="E748" s="63"/>
      <c r="F748" s="59"/>
      <c r="G748" s="59"/>
      <c r="H748" s="59"/>
      <c r="K748" s="4"/>
      <c r="L748" s="107"/>
      <c r="M748" s="107"/>
      <c r="N748" s="107"/>
      <c r="O748" s="107"/>
      <c r="P748" s="107"/>
      <c r="Q748" s="1303"/>
      <c r="R748" s="1303"/>
      <c r="S748" s="1303"/>
      <c r="T748" s="1303"/>
      <c r="U748" s="1303"/>
      <c r="V748" s="1303"/>
      <c r="W748" s="1303"/>
      <c r="X748" s="1303"/>
      <c r="Y748" s="1303"/>
      <c r="Z748" s="1303"/>
      <c r="AA748" s="1303"/>
    </row>
    <row r="749" spans="3:27">
      <c r="C749" s="59"/>
      <c r="D749" s="59"/>
      <c r="E749" s="63"/>
      <c r="F749" s="59"/>
      <c r="G749" s="62"/>
      <c r="H749" s="59"/>
      <c r="K749" s="4"/>
      <c r="L749" s="107"/>
      <c r="M749" s="107"/>
      <c r="N749" s="107"/>
      <c r="O749" s="107"/>
      <c r="P749" s="107"/>
      <c r="Q749" s="1303"/>
      <c r="R749" s="1303"/>
      <c r="S749" s="1303"/>
      <c r="T749" s="1303"/>
      <c r="U749" s="1303"/>
      <c r="V749" s="1303"/>
      <c r="W749" s="1303"/>
      <c r="X749" s="1303"/>
      <c r="Y749" s="1303"/>
      <c r="Z749" s="1303"/>
      <c r="AA749" s="1303"/>
    </row>
    <row r="750" spans="3:27" ht="10.5" customHeight="1">
      <c r="K750" s="4"/>
      <c r="L750" s="107"/>
      <c r="M750" s="107"/>
      <c r="N750" s="107"/>
      <c r="O750" s="107"/>
      <c r="P750" s="107"/>
      <c r="Q750" s="1303"/>
      <c r="R750" s="1303"/>
      <c r="S750" s="1303"/>
      <c r="T750" s="1303"/>
      <c r="U750" s="1303"/>
      <c r="V750" s="1303"/>
      <c r="W750" s="1303"/>
      <c r="X750" s="1303"/>
      <c r="Y750" s="1303"/>
      <c r="Z750" s="1303"/>
      <c r="AA750" s="1303"/>
    </row>
    <row r="751" spans="3:27">
      <c r="K751" s="4"/>
      <c r="L751" s="107"/>
      <c r="M751" s="107"/>
      <c r="N751" s="107"/>
      <c r="O751" s="107"/>
      <c r="P751" s="107"/>
      <c r="Q751" s="1303"/>
      <c r="R751" s="1303"/>
      <c r="S751" s="1303"/>
      <c r="T751" s="1303"/>
      <c r="U751" s="1303"/>
      <c r="V751" s="1303"/>
      <c r="W751" s="1303"/>
      <c r="X751" s="1303"/>
      <c r="Y751" s="1303"/>
      <c r="Z751" s="1303"/>
      <c r="AA751" s="1303"/>
    </row>
    <row r="752" spans="3:27" ht="14.25" customHeight="1">
      <c r="K752" s="4"/>
      <c r="L752" s="107"/>
      <c r="M752" s="107"/>
      <c r="N752" s="107"/>
      <c r="O752" s="107"/>
      <c r="P752" s="107"/>
      <c r="Q752" s="1303"/>
      <c r="R752" s="1303"/>
      <c r="S752" s="1303"/>
      <c r="T752" s="1303"/>
      <c r="U752" s="1303"/>
      <c r="V752" s="1303"/>
      <c r="W752" s="1303"/>
      <c r="X752" s="1303"/>
      <c r="Y752" s="1303"/>
      <c r="Z752" s="1303"/>
      <c r="AA752" s="1303"/>
    </row>
    <row r="753" spans="11:27">
      <c r="K753" s="4"/>
      <c r="L753" s="107"/>
      <c r="M753" s="107"/>
      <c r="N753" s="107"/>
      <c r="O753" s="107"/>
      <c r="P753" s="107"/>
      <c r="Q753" s="1303"/>
      <c r="R753" s="1303"/>
      <c r="S753" s="1303"/>
      <c r="T753" s="1303"/>
      <c r="U753" s="1303"/>
      <c r="V753" s="1303"/>
      <c r="W753" s="1303"/>
      <c r="X753" s="1303"/>
      <c r="Y753" s="1303"/>
      <c r="Z753" s="1303"/>
      <c r="AA753" s="1303"/>
    </row>
    <row r="754" spans="11:27">
      <c r="K754" s="4"/>
      <c r="L754" s="107"/>
      <c r="M754" s="107"/>
      <c r="N754" s="107"/>
      <c r="O754" s="107"/>
      <c r="P754" s="107"/>
      <c r="Q754" s="1303"/>
      <c r="R754" s="1303"/>
      <c r="S754" s="1303"/>
      <c r="T754" s="1303"/>
      <c r="U754" s="1303"/>
      <c r="V754" s="1303"/>
      <c r="W754" s="1303"/>
      <c r="X754" s="1303"/>
      <c r="Y754" s="1303"/>
      <c r="Z754" s="1303"/>
      <c r="AA754" s="1303"/>
    </row>
    <row r="755" spans="11:27">
      <c r="K755" s="4"/>
      <c r="L755" s="107"/>
      <c r="M755" s="107"/>
      <c r="N755" s="107"/>
      <c r="O755" s="107"/>
      <c r="P755" s="107"/>
      <c r="Q755" s="1303"/>
      <c r="R755" s="1303"/>
      <c r="S755" s="1303"/>
      <c r="T755" s="1303"/>
      <c r="U755" s="1303"/>
      <c r="V755" s="1303"/>
      <c r="W755" s="1303"/>
      <c r="X755" s="1303"/>
      <c r="Y755" s="1303"/>
      <c r="Z755" s="1303"/>
      <c r="AA755" s="1303"/>
    </row>
    <row r="756" spans="11:27">
      <c r="K756" s="4"/>
      <c r="L756" s="107"/>
      <c r="M756" s="107"/>
      <c r="N756" s="107"/>
      <c r="O756" s="107"/>
      <c r="P756" s="107"/>
      <c r="Q756" s="1303"/>
      <c r="R756" s="1303"/>
      <c r="S756" s="1303"/>
      <c r="T756" s="1303"/>
      <c r="U756" s="1303"/>
      <c r="V756" s="1303"/>
      <c r="W756" s="1303"/>
      <c r="X756" s="1303"/>
      <c r="Y756" s="1303"/>
      <c r="Z756" s="1303"/>
      <c r="AA756" s="1303"/>
    </row>
    <row r="757" spans="11:27" ht="13.5" customHeight="1">
      <c r="K757" s="4"/>
      <c r="L757" s="107"/>
      <c r="M757" s="107"/>
      <c r="N757" s="107"/>
      <c r="O757" s="107"/>
      <c r="P757" s="107"/>
      <c r="Q757" s="1303"/>
      <c r="R757" s="1303"/>
      <c r="S757" s="1303"/>
      <c r="T757" s="1303"/>
      <c r="U757" s="1303"/>
      <c r="V757" s="1303"/>
      <c r="W757" s="1303"/>
      <c r="X757" s="1303"/>
      <c r="Y757" s="1303"/>
      <c r="Z757" s="1303"/>
      <c r="AA757" s="1303"/>
    </row>
    <row r="758" spans="11:27">
      <c r="K758" s="4"/>
      <c r="L758" s="107"/>
      <c r="M758" s="107"/>
      <c r="N758" s="107"/>
      <c r="O758" s="107"/>
      <c r="P758" s="107"/>
      <c r="Q758" s="1303"/>
      <c r="R758" s="1303"/>
      <c r="S758" s="1303"/>
      <c r="T758" s="1303"/>
      <c r="U758" s="1303"/>
      <c r="V758" s="1303"/>
      <c r="W758" s="1303"/>
      <c r="X758" s="1303"/>
      <c r="Y758" s="1303"/>
      <c r="Z758" s="1303"/>
      <c r="AA758" s="1303"/>
    </row>
    <row r="759" spans="11:27" ht="10.5" customHeight="1">
      <c r="K759" s="4"/>
      <c r="L759" s="107"/>
      <c r="M759" s="107"/>
      <c r="N759" s="107"/>
      <c r="O759" s="107"/>
      <c r="P759" s="107"/>
      <c r="Q759" s="1303"/>
      <c r="R759" s="1303"/>
      <c r="S759" s="1303"/>
      <c r="T759" s="1303"/>
      <c r="U759" s="1303"/>
      <c r="V759" s="1303"/>
      <c r="W759" s="1303"/>
      <c r="X759" s="1303"/>
      <c r="Y759" s="1303"/>
      <c r="Z759" s="1303"/>
      <c r="AA759" s="1303"/>
    </row>
    <row r="760" spans="11:27">
      <c r="K760" s="4"/>
      <c r="L760" s="107"/>
      <c r="M760" s="107"/>
      <c r="N760" s="107"/>
      <c r="O760" s="107"/>
      <c r="P760" s="107"/>
      <c r="Q760" s="1303"/>
      <c r="R760" s="1303"/>
      <c r="S760" s="1303"/>
      <c r="T760" s="1303"/>
      <c r="U760" s="1303"/>
      <c r="V760" s="1303"/>
      <c r="W760" s="1303"/>
      <c r="X760" s="1303"/>
      <c r="Y760" s="1303"/>
      <c r="Z760" s="1303"/>
      <c r="AA760" s="1303"/>
    </row>
    <row r="761" spans="11:27">
      <c r="K761" s="4"/>
      <c r="L761" s="107"/>
      <c r="M761" s="107"/>
      <c r="N761" s="107"/>
      <c r="O761" s="107"/>
      <c r="P761" s="107"/>
      <c r="Q761" s="1303"/>
      <c r="R761" s="1303"/>
      <c r="S761" s="1303"/>
      <c r="T761" s="1303"/>
      <c r="U761" s="1303"/>
      <c r="V761" s="1303"/>
      <c r="W761" s="1303"/>
      <c r="X761" s="1303"/>
      <c r="Y761" s="1303"/>
      <c r="Z761" s="1303"/>
      <c r="AA761" s="1303"/>
    </row>
    <row r="762" spans="11:27" ht="13.5" customHeight="1">
      <c r="K762" s="4"/>
      <c r="L762" s="107"/>
      <c r="M762" s="107"/>
      <c r="N762" s="107"/>
      <c r="O762" s="107"/>
      <c r="P762" s="107"/>
      <c r="Q762" s="1303"/>
      <c r="R762" s="1303"/>
      <c r="S762" s="1303"/>
      <c r="T762" s="1303"/>
      <c r="U762" s="1303"/>
      <c r="V762" s="1303"/>
      <c r="W762" s="1303"/>
      <c r="X762" s="1303"/>
      <c r="Y762" s="1303"/>
      <c r="Z762" s="1303"/>
      <c r="AA762" s="1303"/>
    </row>
    <row r="763" spans="11:27" ht="14.25" customHeight="1">
      <c r="K763" s="4"/>
      <c r="L763" s="107"/>
      <c r="M763" s="107"/>
      <c r="N763" s="107"/>
      <c r="O763" s="107"/>
      <c r="P763" s="107"/>
      <c r="Q763" s="1303"/>
      <c r="R763" s="1303"/>
      <c r="S763" s="1303"/>
      <c r="T763" s="1303"/>
      <c r="U763" s="1303"/>
      <c r="V763" s="1303"/>
      <c r="W763" s="1303"/>
      <c r="X763" s="1303"/>
      <c r="Y763" s="1303"/>
      <c r="Z763" s="1303"/>
      <c r="AA763" s="1303"/>
    </row>
    <row r="764" spans="11:27" ht="12.75" customHeight="1">
      <c r="K764" s="4"/>
      <c r="L764" s="107"/>
      <c r="M764" s="107"/>
      <c r="N764" s="107"/>
      <c r="O764" s="107"/>
      <c r="P764" s="107"/>
      <c r="Q764" s="1303"/>
      <c r="R764" s="1303"/>
      <c r="S764" s="1303"/>
      <c r="T764" s="1303"/>
      <c r="U764" s="1303"/>
      <c r="V764" s="1303"/>
      <c r="W764" s="1303"/>
      <c r="X764" s="1303"/>
      <c r="Y764" s="1303"/>
      <c r="Z764" s="1303"/>
      <c r="AA764" s="1303"/>
    </row>
    <row r="765" spans="11:27">
      <c r="K765" s="4"/>
      <c r="L765" s="107"/>
      <c r="M765" s="107"/>
      <c r="N765" s="107"/>
      <c r="O765" s="107"/>
      <c r="P765" s="107"/>
      <c r="Q765" s="1303"/>
      <c r="R765" s="1303"/>
      <c r="S765" s="1303"/>
      <c r="T765" s="1303"/>
      <c r="U765" s="1303"/>
      <c r="V765" s="1303"/>
      <c r="W765" s="1303"/>
      <c r="X765" s="1303"/>
      <c r="Y765" s="1303"/>
      <c r="Z765" s="1303"/>
      <c r="AA765" s="1303"/>
    </row>
    <row r="766" spans="11:27">
      <c r="K766" s="4"/>
      <c r="L766" s="107"/>
      <c r="M766" s="107"/>
      <c r="N766" s="107"/>
      <c r="O766" s="107"/>
      <c r="P766" s="107"/>
      <c r="Q766" s="1303"/>
      <c r="R766" s="1303"/>
      <c r="S766" s="1303"/>
      <c r="T766" s="1303"/>
      <c r="U766" s="1303"/>
      <c r="V766" s="1303"/>
      <c r="W766" s="1303"/>
      <c r="X766" s="1303"/>
      <c r="Y766" s="1303"/>
      <c r="Z766" s="1303"/>
      <c r="AA766" s="1303"/>
    </row>
    <row r="767" spans="11:27">
      <c r="K767" s="4"/>
      <c r="L767" s="107"/>
      <c r="M767" s="107"/>
      <c r="N767" s="107"/>
      <c r="O767" s="107"/>
      <c r="P767" s="107"/>
      <c r="Q767" s="1303"/>
      <c r="R767" s="1303"/>
      <c r="S767" s="1303"/>
      <c r="T767" s="1303"/>
      <c r="U767" s="1303"/>
      <c r="V767" s="1303"/>
      <c r="W767" s="1303"/>
      <c r="X767" s="1303"/>
      <c r="Y767" s="1303"/>
      <c r="Z767" s="1303"/>
      <c r="AA767" s="1303"/>
    </row>
    <row r="768" spans="11:27" ht="10.5" customHeight="1">
      <c r="K768" s="4"/>
      <c r="L768" s="107"/>
      <c r="M768" s="107"/>
      <c r="N768" s="107"/>
      <c r="O768" s="107"/>
      <c r="P768" s="107"/>
      <c r="Q768" s="1303"/>
      <c r="R768" s="1303"/>
      <c r="S768" s="1303"/>
      <c r="T768" s="1303"/>
      <c r="U768" s="1303"/>
      <c r="V768" s="1303"/>
      <c r="W768" s="1303"/>
      <c r="X768" s="1303"/>
      <c r="Y768" s="1303"/>
      <c r="Z768" s="1303"/>
      <c r="AA768" s="1303"/>
    </row>
    <row r="769" spans="12:27">
      <c r="L769" s="107"/>
      <c r="M769" s="107"/>
      <c r="N769" s="107"/>
      <c r="O769" s="107"/>
      <c r="P769" s="107"/>
      <c r="Q769" s="1303"/>
      <c r="R769" s="1303"/>
      <c r="S769" s="1303"/>
      <c r="T769" s="1303"/>
      <c r="U769" s="1303"/>
      <c r="V769" s="1303"/>
      <c r="W769" s="1303"/>
      <c r="X769" s="1303"/>
      <c r="Y769" s="1303"/>
      <c r="Z769" s="1303"/>
      <c r="AA769" s="1303"/>
    </row>
    <row r="770" spans="12:27" ht="12.75" customHeight="1">
      <c r="L770" s="107"/>
      <c r="M770" s="107"/>
      <c r="N770" s="107"/>
      <c r="O770" s="107"/>
      <c r="P770" s="107"/>
      <c r="Q770" s="1303"/>
      <c r="R770" s="1303"/>
      <c r="S770" s="1303"/>
      <c r="T770" s="1303"/>
      <c r="U770" s="1303"/>
      <c r="V770" s="1303"/>
      <c r="W770" s="1303"/>
      <c r="X770" s="1303"/>
      <c r="Y770" s="1303"/>
      <c r="Z770" s="1303"/>
      <c r="AA770" s="1303"/>
    </row>
    <row r="771" spans="12:27" ht="12.75" customHeight="1">
      <c r="L771" s="107"/>
      <c r="M771" s="107"/>
      <c r="N771" s="107"/>
      <c r="O771" s="107"/>
      <c r="P771" s="107"/>
      <c r="Q771" s="1303"/>
      <c r="R771" s="1303"/>
      <c r="S771" s="1303"/>
      <c r="T771" s="1303"/>
      <c r="U771" s="1303"/>
      <c r="V771" s="1303"/>
      <c r="W771" s="1303"/>
      <c r="X771" s="1303"/>
      <c r="Y771" s="1303"/>
      <c r="Z771" s="1303"/>
      <c r="AA771" s="1303"/>
    </row>
    <row r="772" spans="12:27">
      <c r="L772" s="107"/>
      <c r="M772" s="107"/>
      <c r="N772" s="107"/>
      <c r="O772" s="107"/>
      <c r="P772" s="107"/>
      <c r="Q772" s="1303"/>
      <c r="R772" s="1303"/>
      <c r="S772" s="1303"/>
      <c r="T772" s="1303"/>
      <c r="U772" s="1303"/>
      <c r="V772" s="1303"/>
      <c r="W772" s="1303"/>
      <c r="X772" s="1303"/>
      <c r="Y772" s="1303"/>
      <c r="Z772" s="1303"/>
      <c r="AA772" s="1303"/>
    </row>
    <row r="773" spans="12:27" ht="12.75" customHeight="1">
      <c r="L773" s="107"/>
      <c r="M773" s="107"/>
      <c r="N773" s="107"/>
      <c r="O773" s="107"/>
      <c r="P773" s="107"/>
      <c r="Q773" s="1303"/>
      <c r="R773" s="1303"/>
      <c r="S773" s="1303"/>
      <c r="T773" s="1303"/>
      <c r="U773" s="1303"/>
      <c r="V773" s="1303"/>
      <c r="W773" s="1303"/>
      <c r="X773" s="1303"/>
      <c r="Y773" s="1303"/>
      <c r="Z773" s="1303"/>
      <c r="AA773" s="1303"/>
    </row>
    <row r="774" spans="12:27" ht="13.5" customHeight="1">
      <c r="L774" s="107"/>
      <c r="M774" s="107"/>
      <c r="N774" s="107"/>
      <c r="O774" s="107"/>
      <c r="P774" s="107"/>
      <c r="Q774" s="1303"/>
      <c r="R774" s="1303"/>
      <c r="S774" s="1303"/>
      <c r="T774" s="1303"/>
      <c r="U774" s="1303"/>
      <c r="V774" s="1303"/>
      <c r="W774" s="1303"/>
      <c r="X774" s="1303"/>
      <c r="Y774" s="1303"/>
      <c r="Z774" s="1303"/>
      <c r="AA774" s="1303"/>
    </row>
    <row r="775" spans="12:27" ht="11.25" customHeight="1">
      <c r="L775" s="107"/>
      <c r="M775" s="107"/>
      <c r="N775" s="107"/>
      <c r="O775" s="107"/>
      <c r="P775" s="107"/>
      <c r="Q775" s="1303"/>
      <c r="R775" s="1303"/>
      <c r="S775" s="1303"/>
      <c r="T775" s="1303"/>
      <c r="U775" s="1303"/>
      <c r="V775" s="1303"/>
      <c r="W775" s="1303"/>
      <c r="X775" s="1303"/>
      <c r="Y775" s="1303"/>
      <c r="Z775" s="1303"/>
      <c r="AA775" s="1303"/>
    </row>
    <row r="776" spans="12:27" ht="13.5" customHeight="1">
      <c r="L776" s="107"/>
      <c r="M776" s="107"/>
      <c r="N776" s="107"/>
      <c r="O776" s="107"/>
      <c r="P776" s="107"/>
      <c r="Q776" s="1303"/>
      <c r="R776" s="1303"/>
      <c r="S776" s="1303"/>
      <c r="T776" s="1303"/>
      <c r="U776" s="1303"/>
      <c r="V776" s="1303"/>
      <c r="W776" s="1303"/>
      <c r="X776" s="1303"/>
      <c r="Y776" s="1303"/>
      <c r="Z776" s="1303"/>
      <c r="AA776" s="1303"/>
    </row>
    <row r="777" spans="12:27">
      <c r="L777" s="107"/>
      <c r="M777" s="107"/>
      <c r="N777" s="107"/>
      <c r="O777" s="107"/>
      <c r="P777" s="107"/>
      <c r="Q777" s="1303"/>
      <c r="R777" s="1303"/>
      <c r="S777" s="1303"/>
      <c r="T777" s="1303"/>
      <c r="U777" s="1303"/>
      <c r="V777" s="1303"/>
      <c r="W777" s="1303"/>
      <c r="X777" s="1303"/>
      <c r="Y777" s="1303"/>
      <c r="Z777" s="1303"/>
      <c r="AA777" s="1303"/>
    </row>
    <row r="778" spans="12:27">
      <c r="L778" s="107"/>
      <c r="M778" s="107"/>
      <c r="N778" s="107"/>
      <c r="O778" s="107"/>
      <c r="P778" s="107"/>
      <c r="Q778" s="1303"/>
      <c r="R778" s="1303"/>
      <c r="S778" s="1303"/>
      <c r="T778" s="1303"/>
      <c r="U778" s="1303"/>
      <c r="V778" s="1303"/>
      <c r="W778" s="1303"/>
      <c r="X778" s="1303"/>
      <c r="Y778" s="1303"/>
      <c r="Z778" s="1303"/>
      <c r="AA778" s="1303"/>
    </row>
    <row r="779" spans="12:27" ht="13.5" customHeight="1">
      <c r="L779" s="107"/>
      <c r="M779" s="107"/>
      <c r="N779" s="107"/>
      <c r="O779" s="107"/>
      <c r="P779" s="107"/>
      <c r="Q779" s="1303"/>
      <c r="R779" s="1303"/>
      <c r="S779" s="1303"/>
      <c r="T779" s="1303"/>
      <c r="U779" s="1303"/>
      <c r="V779" s="1303"/>
      <c r="W779" s="1303"/>
      <c r="X779" s="1303"/>
      <c r="Y779" s="1303"/>
      <c r="Z779" s="1303"/>
      <c r="AA779" s="1303"/>
    </row>
    <row r="780" spans="12:27">
      <c r="L780" s="107"/>
      <c r="M780" s="107"/>
      <c r="N780" s="107"/>
      <c r="O780" s="107"/>
      <c r="P780" s="107"/>
      <c r="Q780" s="1303"/>
      <c r="R780" s="1303"/>
      <c r="S780" s="1303"/>
      <c r="T780" s="1303"/>
      <c r="U780" s="1303"/>
      <c r="V780" s="1303"/>
      <c r="W780" s="1303"/>
      <c r="X780" s="1303"/>
      <c r="Y780" s="1303"/>
      <c r="Z780" s="1303"/>
      <c r="AA780" s="1303"/>
    </row>
    <row r="781" spans="12:27" ht="12.75" customHeight="1">
      <c r="L781" s="107"/>
      <c r="M781" s="107"/>
      <c r="N781" s="107"/>
      <c r="O781" s="107"/>
      <c r="P781" s="107"/>
      <c r="Q781" s="1303"/>
      <c r="R781" s="1303"/>
      <c r="S781" s="1303"/>
      <c r="T781" s="1303"/>
      <c r="U781" s="1303"/>
      <c r="V781" s="1303"/>
      <c r="W781" s="1303"/>
      <c r="X781" s="1303"/>
      <c r="Y781" s="1303"/>
      <c r="Z781" s="1303"/>
      <c r="AA781" s="1303"/>
    </row>
    <row r="782" spans="12:27">
      <c r="L782" s="107"/>
      <c r="M782" s="107"/>
      <c r="N782" s="107"/>
      <c r="O782" s="107"/>
      <c r="P782" s="107"/>
      <c r="Q782" s="1303"/>
      <c r="R782" s="1303"/>
      <c r="S782" s="1303"/>
      <c r="T782" s="1303"/>
      <c r="U782" s="1303"/>
      <c r="V782" s="1303"/>
      <c r="W782" s="1303"/>
      <c r="X782" s="1303"/>
      <c r="Y782" s="1303"/>
      <c r="Z782" s="1303"/>
      <c r="AA782" s="1303"/>
    </row>
    <row r="783" spans="12:27">
      <c r="L783" s="107"/>
      <c r="M783" s="107"/>
      <c r="N783" s="107"/>
      <c r="O783" s="107"/>
      <c r="P783" s="107"/>
      <c r="Q783" s="1303"/>
      <c r="R783" s="1303"/>
      <c r="S783" s="1303"/>
      <c r="T783" s="1303"/>
      <c r="U783" s="1303"/>
      <c r="V783" s="1303"/>
      <c r="W783" s="1303"/>
      <c r="X783" s="1303"/>
      <c r="Y783" s="1303"/>
      <c r="Z783" s="1303"/>
      <c r="AA783" s="1303"/>
    </row>
    <row r="784" spans="12:27">
      <c r="L784" s="107"/>
      <c r="M784" s="107"/>
      <c r="N784" s="107"/>
      <c r="O784" s="107"/>
      <c r="P784" s="107"/>
      <c r="Q784" s="1303"/>
      <c r="R784" s="1303"/>
      <c r="S784" s="1303"/>
      <c r="T784" s="1303"/>
      <c r="U784" s="1303"/>
      <c r="V784" s="1303"/>
      <c r="W784" s="1303"/>
      <c r="X784" s="1303"/>
      <c r="Y784" s="1303"/>
      <c r="Z784" s="1303"/>
      <c r="AA784" s="1303"/>
    </row>
    <row r="785" spans="12:27">
      <c r="L785" s="107"/>
      <c r="M785" s="107"/>
      <c r="N785" s="107"/>
      <c r="O785" s="107"/>
      <c r="P785" s="107"/>
      <c r="Q785" s="1303"/>
      <c r="R785" s="1303"/>
      <c r="S785" s="1303"/>
      <c r="T785" s="1303"/>
      <c r="U785" s="1303"/>
      <c r="V785" s="1303"/>
      <c r="W785" s="1303"/>
      <c r="X785" s="1303"/>
      <c r="Y785" s="1303"/>
      <c r="Z785" s="1303"/>
      <c r="AA785" s="1303"/>
    </row>
    <row r="786" spans="12:27">
      <c r="L786" s="107"/>
      <c r="M786" s="107"/>
      <c r="N786" s="107"/>
      <c r="O786" s="107"/>
      <c r="P786" s="107"/>
      <c r="Q786" s="1303"/>
      <c r="R786" s="1303"/>
      <c r="S786" s="1303"/>
      <c r="T786" s="1303"/>
      <c r="U786" s="1303"/>
      <c r="V786" s="1303"/>
      <c r="W786" s="1303"/>
      <c r="X786" s="1303"/>
      <c r="Y786" s="1303"/>
      <c r="Z786" s="1303"/>
      <c r="AA786" s="1303"/>
    </row>
    <row r="787" spans="12:27">
      <c r="L787" s="107"/>
      <c r="M787" s="107"/>
      <c r="N787" s="107"/>
      <c r="O787" s="107"/>
      <c r="P787" s="107"/>
      <c r="Q787" s="1303"/>
      <c r="R787" s="1303"/>
      <c r="S787" s="1303"/>
      <c r="T787" s="1303"/>
      <c r="U787" s="1303"/>
      <c r="V787" s="1303"/>
      <c r="W787" s="1303"/>
      <c r="X787" s="1303"/>
      <c r="Y787" s="1303"/>
      <c r="Z787" s="1303"/>
      <c r="AA787" s="1303"/>
    </row>
    <row r="788" spans="12:27">
      <c r="L788" s="107"/>
      <c r="M788" s="107"/>
      <c r="N788" s="107"/>
      <c r="O788" s="107"/>
      <c r="P788" s="107"/>
      <c r="Q788" s="1303"/>
      <c r="R788" s="1303"/>
      <c r="S788" s="1303"/>
      <c r="T788" s="1303"/>
      <c r="U788" s="1303"/>
      <c r="V788" s="1303"/>
      <c r="W788" s="1303"/>
      <c r="X788" s="1303"/>
      <c r="Y788" s="1303"/>
      <c r="Z788" s="1303"/>
      <c r="AA788" s="1303"/>
    </row>
    <row r="789" spans="12:27">
      <c r="L789" s="107"/>
      <c r="M789" s="107"/>
      <c r="N789" s="107"/>
      <c r="O789" s="107"/>
      <c r="P789" s="107"/>
      <c r="Q789" s="1303"/>
      <c r="R789" s="1303"/>
      <c r="S789" s="1303"/>
      <c r="T789" s="1303"/>
      <c r="U789" s="1303"/>
      <c r="V789" s="1303"/>
      <c r="W789" s="1303"/>
      <c r="X789" s="1303"/>
      <c r="Y789" s="1303"/>
      <c r="Z789" s="1303"/>
      <c r="AA789" s="1303"/>
    </row>
    <row r="790" spans="12:27">
      <c r="L790" s="107"/>
      <c r="M790" s="107"/>
      <c r="N790" s="107"/>
      <c r="O790" s="107"/>
      <c r="P790" s="107"/>
      <c r="Q790" s="1303"/>
      <c r="R790" s="1303"/>
      <c r="S790" s="1303"/>
      <c r="T790" s="1303"/>
      <c r="U790" s="1303"/>
      <c r="V790" s="1303"/>
      <c r="W790" s="1303"/>
      <c r="X790" s="1303"/>
      <c r="Y790" s="1303"/>
      <c r="Z790" s="1303"/>
      <c r="AA790" s="1303"/>
    </row>
    <row r="791" spans="12:27">
      <c r="L791" s="107"/>
      <c r="M791" s="107"/>
      <c r="N791" s="107"/>
      <c r="O791" s="107"/>
      <c r="P791" s="107"/>
      <c r="Q791" s="1303"/>
      <c r="R791" s="1303"/>
      <c r="S791" s="1303"/>
      <c r="T791" s="1303"/>
      <c r="U791" s="1303"/>
      <c r="V791" s="1303"/>
      <c r="W791" s="1303"/>
      <c r="X791" s="1303"/>
      <c r="Y791" s="1303"/>
      <c r="Z791" s="1303"/>
      <c r="AA791" s="1303"/>
    </row>
    <row r="792" spans="12:27">
      <c r="L792" s="107"/>
      <c r="M792" s="107"/>
      <c r="N792" s="107"/>
      <c r="O792" s="107"/>
      <c r="P792" s="107"/>
      <c r="Q792" s="1303"/>
      <c r="R792" s="1303"/>
      <c r="S792" s="1303"/>
      <c r="T792" s="1303"/>
      <c r="U792" s="1303"/>
      <c r="V792" s="1303"/>
      <c r="W792" s="1303"/>
      <c r="X792" s="1303"/>
      <c r="Y792" s="1303"/>
      <c r="Z792" s="1303"/>
      <c r="AA792" s="1303"/>
    </row>
    <row r="793" spans="12:27">
      <c r="L793" s="107"/>
      <c r="M793" s="107"/>
      <c r="N793" s="107"/>
      <c r="O793" s="107"/>
      <c r="P793" s="107"/>
      <c r="Q793" s="1303"/>
      <c r="R793" s="1303"/>
      <c r="S793" s="1303"/>
      <c r="T793" s="1303"/>
      <c r="U793" s="1303"/>
      <c r="V793" s="1303"/>
      <c r="W793" s="1303"/>
      <c r="X793" s="1303"/>
      <c r="Y793" s="1303"/>
      <c r="Z793" s="1303"/>
      <c r="AA793" s="1303"/>
    </row>
    <row r="794" spans="12:27">
      <c r="L794" s="107"/>
      <c r="M794" s="107"/>
      <c r="N794" s="107"/>
      <c r="O794" s="107"/>
      <c r="P794" s="107"/>
      <c r="Q794" s="1303"/>
      <c r="R794" s="1303"/>
      <c r="S794" s="1303"/>
      <c r="T794" s="1303"/>
      <c r="U794" s="1303"/>
      <c r="V794" s="1303"/>
      <c r="W794" s="1303"/>
      <c r="X794" s="1303"/>
      <c r="Y794" s="1303"/>
      <c r="Z794" s="1303"/>
      <c r="AA794" s="1303"/>
    </row>
    <row r="795" spans="12:27">
      <c r="L795" s="107"/>
      <c r="M795" s="107"/>
      <c r="N795" s="107"/>
      <c r="O795" s="107"/>
      <c r="P795" s="107"/>
      <c r="Q795" s="1303"/>
      <c r="R795" s="1303"/>
      <c r="S795" s="1303"/>
      <c r="T795" s="1303"/>
      <c r="U795" s="1303"/>
      <c r="V795" s="1303"/>
      <c r="W795" s="1303"/>
      <c r="X795" s="1303"/>
      <c r="Y795" s="1303"/>
      <c r="Z795" s="1303"/>
      <c r="AA795" s="1303"/>
    </row>
    <row r="796" spans="12:27">
      <c r="L796" s="107"/>
      <c r="M796" s="107"/>
      <c r="N796" s="107"/>
      <c r="O796" s="107"/>
      <c r="P796" s="107"/>
      <c r="Q796" s="1303"/>
      <c r="R796" s="1303"/>
      <c r="S796" s="1303"/>
      <c r="T796" s="1303"/>
      <c r="U796" s="1303"/>
      <c r="V796" s="1303"/>
      <c r="W796" s="1303"/>
      <c r="X796" s="1303"/>
      <c r="Y796" s="1303"/>
      <c r="Z796" s="1303"/>
      <c r="AA796" s="1303"/>
    </row>
    <row r="797" spans="12:27">
      <c r="L797" s="107"/>
      <c r="M797" s="107"/>
      <c r="N797" s="107"/>
      <c r="O797" s="107"/>
      <c r="P797" s="107"/>
      <c r="Q797" s="1303"/>
      <c r="R797" s="1303"/>
      <c r="S797" s="1303"/>
      <c r="T797" s="1303"/>
      <c r="U797" s="1303"/>
      <c r="V797" s="1303"/>
      <c r="W797" s="1303"/>
      <c r="X797" s="1303"/>
      <c r="Y797" s="1303"/>
      <c r="Z797" s="1303"/>
      <c r="AA797" s="1303"/>
    </row>
    <row r="798" spans="12:27">
      <c r="L798" s="107"/>
      <c r="M798" s="107"/>
      <c r="N798" s="107"/>
      <c r="O798" s="107"/>
      <c r="P798" s="107"/>
      <c r="Q798" s="1303"/>
      <c r="R798" s="1303"/>
      <c r="S798" s="1303"/>
      <c r="T798" s="1303"/>
      <c r="U798" s="1303"/>
      <c r="V798" s="1303"/>
      <c r="W798" s="1303"/>
      <c r="X798" s="1303"/>
      <c r="Y798" s="1303"/>
      <c r="Z798" s="1303"/>
      <c r="AA798" s="1303"/>
    </row>
    <row r="799" spans="12:27">
      <c r="L799" s="107"/>
      <c r="M799" s="107"/>
      <c r="N799" s="107"/>
      <c r="O799" s="107"/>
      <c r="P799" s="107"/>
      <c r="Q799" s="1303"/>
      <c r="R799" s="1303"/>
      <c r="S799" s="1303"/>
      <c r="T799" s="1303"/>
      <c r="U799" s="1303"/>
      <c r="V799" s="1303"/>
      <c r="W799" s="1303"/>
      <c r="X799" s="1303"/>
      <c r="Y799" s="1303"/>
      <c r="Z799" s="1303"/>
      <c r="AA799" s="1303"/>
    </row>
    <row r="800" spans="12:27">
      <c r="L800" s="107"/>
      <c r="M800" s="107"/>
      <c r="N800" s="107"/>
      <c r="O800" s="107"/>
      <c r="P800" s="107"/>
      <c r="Q800" s="1303"/>
      <c r="R800" s="1303"/>
      <c r="S800" s="1303"/>
      <c r="T800" s="1303"/>
      <c r="U800" s="1303"/>
      <c r="V800" s="1303"/>
      <c r="W800" s="1303"/>
      <c r="X800" s="1303"/>
      <c r="Y800" s="1303"/>
      <c r="Z800" s="1303"/>
      <c r="AA800" s="1303"/>
    </row>
    <row r="801" spans="12:27">
      <c r="L801" s="107"/>
      <c r="M801" s="107"/>
      <c r="N801" s="107"/>
      <c r="O801" s="107"/>
      <c r="P801" s="107"/>
      <c r="Q801" s="1303"/>
      <c r="R801" s="1303"/>
      <c r="S801" s="1303"/>
      <c r="T801" s="1303"/>
      <c r="U801" s="1303"/>
      <c r="V801" s="1303"/>
      <c r="W801" s="1303"/>
      <c r="X801" s="1303"/>
      <c r="Y801" s="1303"/>
      <c r="Z801" s="1303"/>
      <c r="AA801" s="1303"/>
    </row>
    <row r="802" spans="12:27">
      <c r="L802" s="107"/>
      <c r="M802" s="107"/>
      <c r="N802" s="107"/>
      <c r="O802" s="107"/>
      <c r="P802" s="107"/>
      <c r="Q802" s="1303"/>
      <c r="R802" s="1303"/>
      <c r="S802" s="1303"/>
      <c r="T802" s="1303"/>
      <c r="U802" s="1303"/>
      <c r="V802" s="1303"/>
      <c r="W802" s="1303"/>
      <c r="X802" s="1303"/>
      <c r="Y802" s="1303"/>
      <c r="Z802" s="1303"/>
      <c r="AA802" s="1303"/>
    </row>
    <row r="803" spans="12:27">
      <c r="L803" s="107"/>
      <c r="M803" s="107"/>
      <c r="N803" s="107"/>
      <c r="O803" s="107"/>
      <c r="P803" s="107"/>
      <c r="Q803" s="1303"/>
      <c r="R803" s="1303"/>
      <c r="S803" s="1303"/>
      <c r="T803" s="1303"/>
      <c r="U803" s="1303"/>
      <c r="V803" s="1303"/>
      <c r="W803" s="1303"/>
      <c r="X803" s="1303"/>
      <c r="Y803" s="1303"/>
      <c r="Z803" s="1303"/>
      <c r="AA803" s="1303"/>
    </row>
    <row r="804" spans="12:27">
      <c r="L804" s="107"/>
      <c r="M804" s="107"/>
      <c r="N804" s="107"/>
      <c r="O804" s="107"/>
      <c r="P804" s="107"/>
      <c r="Q804" s="1303"/>
      <c r="R804" s="1303"/>
      <c r="S804" s="1303"/>
      <c r="T804" s="1303"/>
      <c r="U804" s="1303"/>
      <c r="V804" s="1303"/>
      <c r="W804" s="1303"/>
      <c r="X804" s="1303"/>
      <c r="Y804" s="1303"/>
      <c r="Z804" s="1303"/>
      <c r="AA804" s="1303"/>
    </row>
    <row r="805" spans="12:27">
      <c r="L805" s="107"/>
      <c r="M805" s="107"/>
      <c r="N805" s="107"/>
      <c r="O805" s="107"/>
      <c r="P805" s="107"/>
      <c r="Q805" s="1303"/>
      <c r="R805" s="1303"/>
      <c r="S805" s="1303"/>
      <c r="T805" s="1303"/>
      <c r="U805" s="1303"/>
      <c r="V805" s="1303"/>
      <c r="W805" s="1303"/>
      <c r="X805" s="1303"/>
      <c r="Y805" s="1303"/>
      <c r="Z805" s="1303"/>
      <c r="AA805" s="1303"/>
    </row>
    <row r="806" spans="12:27">
      <c r="L806" s="107"/>
      <c r="M806" s="107"/>
      <c r="N806" s="107"/>
      <c r="O806" s="107"/>
      <c r="P806" s="107"/>
      <c r="Q806" s="1303"/>
      <c r="R806" s="1303"/>
      <c r="S806" s="1303"/>
      <c r="T806" s="1303"/>
      <c r="U806" s="1303"/>
      <c r="V806" s="1303"/>
      <c r="W806" s="1303"/>
      <c r="X806" s="1303"/>
      <c r="Y806" s="1303"/>
      <c r="Z806" s="1303"/>
      <c r="AA806" s="1303"/>
    </row>
    <row r="807" spans="12:27">
      <c r="L807" s="107"/>
      <c r="M807" s="107"/>
      <c r="N807" s="107"/>
      <c r="O807" s="107"/>
      <c r="P807" s="107"/>
      <c r="Q807" s="1303"/>
      <c r="R807" s="1303"/>
      <c r="S807" s="1303"/>
      <c r="T807" s="1303"/>
      <c r="U807" s="1303"/>
      <c r="V807" s="1303"/>
      <c r="W807" s="1303"/>
      <c r="X807" s="1303"/>
      <c r="Y807" s="1303"/>
      <c r="Z807" s="1303"/>
      <c r="AA807" s="1303"/>
    </row>
    <row r="808" spans="12:27">
      <c r="L808" s="107"/>
      <c r="M808" s="107"/>
      <c r="N808" s="107"/>
      <c r="O808" s="107"/>
      <c r="P808" s="107"/>
      <c r="Q808" s="1303"/>
      <c r="R808" s="1303"/>
      <c r="S808" s="1303"/>
      <c r="T808" s="1303"/>
      <c r="U808" s="1303"/>
      <c r="V808" s="1303"/>
      <c r="W808" s="1303"/>
      <c r="X808" s="1303"/>
      <c r="Y808" s="1303"/>
      <c r="Z808" s="1303"/>
      <c r="AA808" s="1303"/>
    </row>
    <row r="809" spans="12:27">
      <c r="L809" s="107"/>
      <c r="M809" s="107"/>
      <c r="N809" s="107"/>
      <c r="O809" s="107"/>
      <c r="P809" s="107"/>
      <c r="Q809" s="1303"/>
      <c r="R809" s="1303"/>
      <c r="S809" s="1303"/>
      <c r="T809" s="1303"/>
      <c r="U809" s="1303"/>
      <c r="V809" s="1303"/>
      <c r="W809" s="1303"/>
      <c r="X809" s="1303"/>
      <c r="Y809" s="1303"/>
      <c r="Z809" s="1303"/>
      <c r="AA809" s="1303"/>
    </row>
    <row r="810" spans="12:27">
      <c r="L810" s="107"/>
      <c r="M810" s="107"/>
      <c r="N810" s="107"/>
      <c r="O810" s="107"/>
      <c r="P810" s="107"/>
      <c r="Q810" s="1303"/>
      <c r="R810" s="1303"/>
      <c r="S810" s="1303"/>
      <c r="T810" s="1303"/>
      <c r="U810" s="1303"/>
      <c r="V810" s="1303"/>
      <c r="W810" s="1303"/>
      <c r="X810" s="1303"/>
      <c r="Y810" s="1303"/>
      <c r="Z810" s="1303"/>
      <c r="AA810" s="1303"/>
    </row>
    <row r="811" spans="12:27">
      <c r="L811" s="107"/>
      <c r="M811" s="107"/>
      <c r="N811" s="107"/>
      <c r="O811" s="107"/>
      <c r="P811" s="107"/>
      <c r="Q811" s="1303"/>
      <c r="R811" s="1303"/>
      <c r="S811" s="1303"/>
      <c r="T811" s="1303"/>
      <c r="U811" s="1303"/>
      <c r="V811" s="1303"/>
      <c r="W811" s="1303"/>
      <c r="X811" s="1303"/>
      <c r="Y811" s="1303"/>
      <c r="Z811" s="1303"/>
      <c r="AA811" s="1303"/>
    </row>
    <row r="812" spans="12:27">
      <c r="L812" s="107"/>
      <c r="M812" s="107"/>
      <c r="N812" s="107"/>
      <c r="O812" s="107"/>
      <c r="P812" s="107"/>
      <c r="Q812" s="1303"/>
      <c r="R812" s="1303"/>
      <c r="S812" s="1303"/>
      <c r="T812" s="1303"/>
      <c r="U812" s="1303"/>
      <c r="V812" s="1303"/>
      <c r="W812" s="1303"/>
      <c r="X812" s="1303"/>
      <c r="Y812" s="1303"/>
      <c r="Z812" s="1303"/>
      <c r="AA812" s="1303"/>
    </row>
    <row r="813" spans="12:27">
      <c r="L813" s="107"/>
      <c r="M813" s="107"/>
      <c r="N813" s="107"/>
      <c r="O813" s="107"/>
      <c r="P813" s="107"/>
      <c r="Q813" s="1303"/>
      <c r="R813" s="1303"/>
      <c r="S813" s="1303"/>
      <c r="T813" s="1303"/>
      <c r="U813" s="1303"/>
      <c r="V813" s="1303"/>
      <c r="W813" s="1303"/>
      <c r="X813" s="1303"/>
      <c r="Y813" s="1303"/>
      <c r="Z813" s="1303"/>
      <c r="AA813" s="1303"/>
    </row>
    <row r="814" spans="12:27">
      <c r="L814" s="107"/>
      <c r="M814" s="107"/>
      <c r="N814" s="107"/>
      <c r="O814" s="107"/>
      <c r="P814" s="107"/>
      <c r="Q814" s="1303"/>
      <c r="R814" s="1303"/>
      <c r="S814" s="1303"/>
      <c r="T814" s="1303"/>
      <c r="U814" s="1303"/>
      <c r="V814" s="1303"/>
      <c r="W814" s="1303"/>
      <c r="X814" s="1303"/>
      <c r="Y814" s="1303"/>
      <c r="Z814" s="1303"/>
      <c r="AA814" s="1303"/>
    </row>
    <row r="815" spans="12:27">
      <c r="L815" s="107"/>
      <c r="M815" s="107"/>
      <c r="N815" s="107"/>
      <c r="O815" s="107"/>
      <c r="P815" s="107"/>
      <c r="Q815" s="1303"/>
      <c r="R815" s="1303"/>
      <c r="S815" s="1303"/>
      <c r="T815" s="1303"/>
      <c r="U815" s="1303"/>
      <c r="V815" s="1303"/>
      <c r="W815" s="1303"/>
      <c r="X815" s="1303"/>
      <c r="Y815" s="1303"/>
      <c r="Z815" s="1303"/>
      <c r="AA815" s="1303"/>
    </row>
    <row r="816" spans="12:27">
      <c r="L816" s="107"/>
      <c r="M816" s="107"/>
      <c r="N816" s="107"/>
      <c r="O816" s="107"/>
      <c r="P816" s="107"/>
      <c r="Q816" s="1303"/>
      <c r="R816" s="1303"/>
      <c r="S816" s="1303"/>
      <c r="T816" s="1303"/>
      <c r="U816" s="1303"/>
      <c r="V816" s="1303"/>
      <c r="W816" s="1303"/>
      <c r="X816" s="1303"/>
      <c r="Y816" s="1303"/>
      <c r="Z816" s="1303"/>
      <c r="AA816" s="1303"/>
    </row>
    <row r="817" spans="11:27">
      <c r="L817" s="107"/>
      <c r="M817" s="107"/>
      <c r="N817" s="107"/>
      <c r="O817" s="107"/>
      <c r="P817" s="107"/>
      <c r="Q817" s="1303"/>
      <c r="R817" s="1303"/>
      <c r="S817" s="1303"/>
      <c r="T817" s="1303"/>
      <c r="U817" s="1303"/>
      <c r="V817" s="1303"/>
      <c r="W817" s="1303"/>
      <c r="X817" s="1303"/>
      <c r="Y817" s="1303"/>
      <c r="Z817" s="1303"/>
      <c r="AA817" s="1303"/>
    </row>
    <row r="818" spans="11:27">
      <c r="L818" s="107"/>
      <c r="M818" s="107"/>
      <c r="N818" s="107"/>
      <c r="O818" s="107"/>
      <c r="P818" s="107"/>
      <c r="Q818" s="1303"/>
      <c r="R818" s="1303"/>
      <c r="S818" s="1303"/>
      <c r="T818" s="1303"/>
      <c r="U818" s="1303"/>
      <c r="V818" s="1303"/>
      <c r="W818" s="1303"/>
      <c r="X818" s="1303"/>
      <c r="Y818" s="1303"/>
      <c r="Z818" s="1303"/>
      <c r="AA818" s="1303"/>
    </row>
    <row r="819" spans="11:27">
      <c r="L819" s="107"/>
      <c r="M819" s="107"/>
      <c r="N819" s="107"/>
      <c r="O819" s="107"/>
      <c r="P819" s="107"/>
      <c r="Q819" s="1303"/>
      <c r="R819" s="1303"/>
      <c r="S819" s="1303"/>
      <c r="T819" s="1303"/>
      <c r="U819" s="1303"/>
      <c r="V819" s="1303"/>
      <c r="W819" s="1303"/>
      <c r="X819" s="1303"/>
      <c r="Y819" s="1303"/>
      <c r="Z819" s="1303"/>
      <c r="AA819" s="1303"/>
    </row>
    <row r="820" spans="11:27">
      <c r="L820" s="107"/>
      <c r="M820" s="107"/>
      <c r="N820" s="107"/>
      <c r="O820" s="107"/>
      <c r="P820" s="107"/>
      <c r="Q820" s="1303"/>
      <c r="R820" s="1303"/>
      <c r="S820" s="1303"/>
      <c r="T820" s="1303"/>
      <c r="U820" s="1303"/>
      <c r="V820" s="1303"/>
      <c r="W820" s="1303"/>
      <c r="X820" s="1303"/>
      <c r="Y820" s="1303"/>
      <c r="Z820" s="1303"/>
      <c r="AA820" s="1303"/>
    </row>
    <row r="821" spans="11:27">
      <c r="L821" s="107"/>
      <c r="M821" s="107"/>
      <c r="N821" s="107"/>
      <c r="O821" s="107"/>
      <c r="P821" s="107"/>
      <c r="Q821" s="1303"/>
      <c r="R821" s="1303"/>
      <c r="S821" s="1303"/>
      <c r="T821" s="1303"/>
      <c r="U821" s="1303"/>
      <c r="V821" s="1303"/>
      <c r="W821" s="1303"/>
      <c r="X821" s="1303"/>
      <c r="Y821" s="1303"/>
      <c r="Z821" s="1303"/>
      <c r="AA821" s="1303"/>
    </row>
    <row r="822" spans="11:27">
      <c r="L822" s="107"/>
      <c r="M822" s="107"/>
      <c r="N822" s="107"/>
      <c r="O822" s="107"/>
      <c r="P822" s="107"/>
      <c r="Q822" s="1303"/>
      <c r="R822" s="1303"/>
      <c r="S822" s="1303"/>
      <c r="T822" s="1303"/>
      <c r="U822" s="1303"/>
      <c r="V822" s="1303"/>
      <c r="W822" s="1303"/>
      <c r="X822" s="1303"/>
      <c r="Y822" s="1303"/>
      <c r="Z822" s="1303"/>
      <c r="AA822" s="1303"/>
    </row>
    <row r="823" spans="11:27">
      <c r="L823" s="107"/>
      <c r="M823" s="107"/>
      <c r="N823" s="107"/>
      <c r="O823" s="107"/>
      <c r="P823" s="107"/>
      <c r="Q823" s="1303"/>
      <c r="R823" s="1303"/>
      <c r="S823" s="1303"/>
      <c r="T823" s="1303"/>
      <c r="U823" s="1303"/>
      <c r="V823" s="1303"/>
      <c r="W823" s="1303"/>
      <c r="X823" s="1303"/>
      <c r="Y823" s="1303"/>
      <c r="Z823" s="1303"/>
      <c r="AA823" s="1303"/>
    </row>
    <row r="824" spans="11:27">
      <c r="L824" s="107"/>
      <c r="M824" s="107"/>
      <c r="N824" s="107"/>
      <c r="O824" s="107"/>
      <c r="P824" s="107"/>
      <c r="Q824" s="1303"/>
      <c r="R824" s="1303"/>
      <c r="S824" s="1303"/>
      <c r="T824" s="1303"/>
      <c r="U824" s="1303"/>
      <c r="V824" s="1303"/>
      <c r="W824" s="1303"/>
      <c r="X824" s="1303"/>
      <c r="Y824" s="1303"/>
      <c r="Z824" s="1303"/>
      <c r="AA824" s="1303"/>
    </row>
    <row r="825" spans="11:27">
      <c r="L825" s="107"/>
      <c r="M825" s="107"/>
      <c r="N825" s="107"/>
      <c r="O825" s="107"/>
      <c r="P825" s="107"/>
      <c r="Q825" s="1303"/>
      <c r="R825" s="1303"/>
      <c r="S825" s="1303"/>
      <c r="T825" s="1303"/>
      <c r="U825" s="1303"/>
      <c r="V825" s="1303"/>
      <c r="W825" s="1303"/>
      <c r="X825" s="1303"/>
      <c r="Y825" s="1303"/>
      <c r="Z825" s="1303"/>
      <c r="AA825" s="1303"/>
    </row>
    <row r="826" spans="11:27">
      <c r="L826" s="107"/>
      <c r="M826" s="107"/>
      <c r="N826" s="107"/>
      <c r="O826" s="107"/>
      <c r="P826" s="107"/>
      <c r="Q826" s="1303"/>
      <c r="R826" s="1303"/>
      <c r="S826" s="1303"/>
      <c r="T826" s="1303"/>
      <c r="U826" s="1303"/>
      <c r="V826" s="1303"/>
      <c r="W826" s="1303"/>
      <c r="X826" s="1303"/>
      <c r="Y826" s="1303"/>
      <c r="Z826" s="1303"/>
      <c r="AA826" s="1303"/>
    </row>
    <row r="827" spans="11:27">
      <c r="L827" s="107"/>
      <c r="M827" s="107"/>
      <c r="N827" s="107"/>
      <c r="O827" s="107"/>
      <c r="P827" s="107"/>
      <c r="Q827" s="1303"/>
      <c r="R827" s="1303"/>
      <c r="S827" s="1303"/>
      <c r="T827" s="1303"/>
      <c r="U827" s="1303"/>
      <c r="V827" s="1303"/>
      <c r="W827" s="1303"/>
      <c r="X827" s="1303"/>
      <c r="Y827" s="1303"/>
      <c r="Z827" s="1303"/>
      <c r="AA827" s="1303"/>
    </row>
    <row r="828" spans="11:27">
      <c r="L828" s="107"/>
      <c r="M828" s="107"/>
      <c r="N828" s="107"/>
      <c r="O828" s="107"/>
      <c r="P828" s="107"/>
      <c r="Q828" s="1303"/>
      <c r="R828" s="1303"/>
      <c r="S828" s="1303"/>
      <c r="T828" s="1303"/>
      <c r="U828" s="1303"/>
      <c r="V828" s="1303"/>
      <c r="W828" s="1303"/>
      <c r="X828" s="1303"/>
      <c r="Y828" s="1303"/>
      <c r="Z828" s="1303"/>
      <c r="AA828" s="1303"/>
    </row>
    <row r="829" spans="11:27">
      <c r="K829" s="4"/>
      <c r="L829" s="107"/>
      <c r="M829" s="107"/>
      <c r="N829" s="107"/>
      <c r="O829" s="107"/>
      <c r="P829" s="107"/>
      <c r="Q829" s="1303"/>
      <c r="R829" s="1303"/>
      <c r="S829" s="1303"/>
      <c r="T829" s="1303"/>
      <c r="U829" s="1303"/>
      <c r="V829" s="1303"/>
      <c r="W829" s="1303"/>
      <c r="X829" s="1303"/>
      <c r="Y829" s="1303"/>
      <c r="Z829" s="1303"/>
      <c r="AA829" s="1303"/>
    </row>
    <row r="830" spans="11:27">
      <c r="K830" s="4"/>
      <c r="L830" s="107"/>
      <c r="M830" s="107"/>
      <c r="N830" s="107"/>
      <c r="O830" s="107"/>
      <c r="P830" s="107"/>
      <c r="Q830" s="1303"/>
      <c r="R830" s="1303"/>
      <c r="S830" s="1303"/>
      <c r="T830" s="1303"/>
      <c r="U830" s="1303"/>
      <c r="V830" s="1303"/>
      <c r="W830" s="1303"/>
      <c r="X830" s="1303"/>
      <c r="Y830" s="1303"/>
      <c r="Z830" s="1303"/>
      <c r="AA830" s="1303"/>
    </row>
    <row r="831" spans="11:27">
      <c r="K831" s="4"/>
      <c r="L831" s="107"/>
      <c r="M831" s="107"/>
      <c r="N831" s="107"/>
      <c r="O831" s="107"/>
      <c r="P831" s="107"/>
      <c r="Q831" s="1303"/>
      <c r="R831" s="1303"/>
      <c r="S831" s="1303"/>
      <c r="T831" s="1303"/>
      <c r="U831" s="1303"/>
      <c r="V831" s="1303"/>
      <c r="W831" s="1303"/>
      <c r="X831" s="1303"/>
      <c r="Y831" s="1303"/>
      <c r="Z831" s="1303"/>
      <c r="AA831" s="1303"/>
    </row>
    <row r="832" spans="11:27">
      <c r="K832" s="4"/>
      <c r="L832" s="107"/>
      <c r="M832" s="107"/>
      <c r="N832" s="107"/>
      <c r="O832" s="107"/>
      <c r="P832" s="107"/>
      <c r="Q832" s="1303"/>
      <c r="R832" s="1303"/>
      <c r="S832" s="1303"/>
      <c r="T832" s="1303"/>
      <c r="U832" s="1303"/>
      <c r="V832" s="1303"/>
      <c r="W832" s="1303"/>
      <c r="X832" s="1303"/>
      <c r="Y832" s="1303"/>
      <c r="Z832" s="1303"/>
      <c r="AA832" s="1303"/>
    </row>
    <row r="833" spans="11:27">
      <c r="K833" s="4"/>
      <c r="L833" s="107"/>
      <c r="M833" s="107"/>
      <c r="N833" s="107"/>
      <c r="O833" s="107"/>
      <c r="P833" s="107"/>
      <c r="Q833" s="1303"/>
      <c r="R833" s="1303"/>
      <c r="S833" s="1303"/>
      <c r="T833" s="1303"/>
      <c r="U833" s="1303"/>
      <c r="V833" s="1303"/>
      <c r="W833" s="1303"/>
      <c r="X833" s="1303"/>
      <c r="Y833" s="1303"/>
      <c r="Z833" s="1303"/>
      <c r="AA833" s="1303"/>
    </row>
    <row r="834" spans="11:27">
      <c r="K834" s="4"/>
      <c r="L834" s="107"/>
      <c r="M834" s="107"/>
      <c r="N834" s="107"/>
      <c r="O834" s="107"/>
      <c r="P834" s="107"/>
      <c r="Q834" s="1303"/>
      <c r="R834" s="1303"/>
      <c r="S834" s="1303"/>
      <c r="T834" s="1303"/>
      <c r="U834" s="1303"/>
      <c r="V834" s="1303"/>
      <c r="W834" s="1303"/>
      <c r="X834" s="1303"/>
      <c r="Y834" s="1303"/>
      <c r="Z834" s="1303"/>
      <c r="AA834" s="1303"/>
    </row>
    <row r="835" spans="11:27">
      <c r="K835" s="4"/>
      <c r="L835" s="107"/>
      <c r="M835" s="107"/>
      <c r="N835" s="107"/>
      <c r="O835" s="107"/>
      <c r="P835" s="107"/>
      <c r="Q835" s="1303"/>
      <c r="R835" s="1303"/>
      <c r="S835" s="1303"/>
      <c r="T835" s="1303"/>
      <c r="U835" s="1303"/>
      <c r="V835" s="1303"/>
      <c r="W835" s="1303"/>
      <c r="X835" s="1303"/>
      <c r="Y835" s="1303"/>
      <c r="Z835" s="1303"/>
      <c r="AA835" s="1303"/>
    </row>
    <row r="836" spans="11:27">
      <c r="K836" s="4"/>
      <c r="L836" s="107"/>
      <c r="M836" s="107"/>
      <c r="N836" s="107"/>
      <c r="O836" s="107"/>
      <c r="P836" s="107"/>
      <c r="Q836" s="1303"/>
      <c r="R836" s="1303"/>
      <c r="S836" s="1303"/>
      <c r="T836" s="1303"/>
      <c r="U836" s="1303"/>
      <c r="V836" s="1303"/>
      <c r="W836" s="1303"/>
      <c r="X836" s="1303"/>
      <c r="Y836" s="1303"/>
      <c r="Z836" s="1303"/>
      <c r="AA836" s="1303"/>
    </row>
    <row r="837" spans="11:27">
      <c r="K837" s="4"/>
      <c r="L837" s="107"/>
      <c r="M837" s="107"/>
      <c r="N837" s="107"/>
      <c r="O837" s="107"/>
      <c r="P837" s="107"/>
      <c r="Q837" s="1303"/>
      <c r="R837" s="1303"/>
      <c r="S837" s="1303"/>
      <c r="T837" s="1303"/>
      <c r="U837" s="1303"/>
      <c r="V837" s="1303"/>
      <c r="W837" s="1303"/>
      <c r="X837" s="1303"/>
      <c r="Y837" s="1303"/>
      <c r="Z837" s="1303"/>
      <c r="AA837" s="1303"/>
    </row>
    <row r="838" spans="11:27">
      <c r="K838" s="4"/>
      <c r="L838" s="107"/>
      <c r="M838" s="107"/>
      <c r="N838" s="107"/>
      <c r="O838" s="107"/>
      <c r="P838" s="107"/>
      <c r="Q838" s="1303"/>
      <c r="R838" s="1303"/>
      <c r="S838" s="1303"/>
      <c r="T838" s="1303"/>
      <c r="U838" s="1303"/>
      <c r="V838" s="1303"/>
      <c r="W838" s="1303"/>
      <c r="X838" s="1303"/>
      <c r="Y838" s="1303"/>
      <c r="Z838" s="1303"/>
      <c r="AA838" s="1303"/>
    </row>
    <row r="839" spans="11:27">
      <c r="K839" s="4"/>
      <c r="L839" s="107"/>
      <c r="M839" s="107"/>
      <c r="N839" s="107"/>
      <c r="O839" s="107"/>
      <c r="P839" s="107"/>
      <c r="Q839" s="1303"/>
      <c r="R839" s="1303"/>
      <c r="S839" s="1303"/>
      <c r="T839" s="1303"/>
      <c r="U839" s="1303"/>
      <c r="V839" s="1303"/>
      <c r="W839" s="1303"/>
      <c r="X839" s="1303"/>
      <c r="Y839" s="1303"/>
      <c r="Z839" s="1303"/>
      <c r="AA839" s="1303"/>
    </row>
    <row r="840" spans="11:27">
      <c r="K840" s="4"/>
      <c r="L840" s="107"/>
      <c r="M840" s="107"/>
      <c r="N840" s="107"/>
      <c r="O840" s="107"/>
      <c r="P840" s="107"/>
      <c r="Q840" s="1303"/>
      <c r="R840" s="1303"/>
      <c r="S840" s="1303"/>
      <c r="T840" s="1303"/>
      <c r="U840" s="1303"/>
      <c r="V840" s="1303"/>
      <c r="W840" s="1303"/>
      <c r="X840" s="1303"/>
      <c r="Y840" s="1303"/>
      <c r="Z840" s="1303"/>
      <c r="AA840" s="1303"/>
    </row>
    <row r="841" spans="11:27">
      <c r="K841" s="4"/>
      <c r="L841" s="107"/>
      <c r="M841" s="107"/>
      <c r="N841" s="107"/>
      <c r="O841" s="107"/>
      <c r="P841" s="107"/>
      <c r="Q841" s="1303"/>
      <c r="R841" s="1303"/>
      <c r="S841" s="1303"/>
      <c r="T841" s="1303"/>
      <c r="U841" s="1303"/>
      <c r="V841" s="1303"/>
      <c r="W841" s="1303"/>
      <c r="X841" s="1303"/>
      <c r="Y841" s="1303"/>
      <c r="Z841" s="1303"/>
      <c r="AA841" s="1303"/>
    </row>
    <row r="842" spans="11:27">
      <c r="K842" s="6"/>
      <c r="L842" s="107"/>
      <c r="M842" s="107"/>
      <c r="N842" s="107"/>
      <c r="O842" s="107"/>
      <c r="P842" s="107"/>
      <c r="Q842" s="1303"/>
      <c r="R842" s="1303"/>
      <c r="S842" s="1303"/>
      <c r="T842" s="1303"/>
      <c r="U842" s="1303"/>
      <c r="V842" s="1303"/>
      <c r="W842" s="1303"/>
      <c r="X842" s="1303"/>
      <c r="Y842" s="1303"/>
      <c r="Z842" s="1303"/>
      <c r="AA842" s="1303"/>
    </row>
    <row r="843" spans="11:27">
      <c r="K843" s="6"/>
      <c r="L843" s="107"/>
      <c r="M843" s="107"/>
      <c r="N843" s="107"/>
      <c r="O843" s="107"/>
      <c r="P843" s="107"/>
      <c r="Q843" s="1303"/>
      <c r="R843" s="1303"/>
      <c r="S843" s="1303"/>
      <c r="T843" s="1303"/>
      <c r="U843" s="1303"/>
      <c r="V843" s="1303"/>
      <c r="W843" s="1303"/>
      <c r="X843" s="1303"/>
      <c r="Y843" s="1303"/>
      <c r="Z843" s="1303"/>
      <c r="AA843" s="1303"/>
    </row>
    <row r="844" spans="11:27">
      <c r="K844" s="6"/>
      <c r="L844" s="107"/>
      <c r="M844" s="107"/>
      <c r="N844" s="107"/>
      <c r="O844" s="107"/>
      <c r="P844" s="107"/>
      <c r="Q844" s="1303"/>
      <c r="R844" s="1303"/>
      <c r="S844" s="1303"/>
      <c r="T844" s="1303"/>
      <c r="U844" s="1303"/>
      <c r="V844" s="1303"/>
      <c r="W844" s="1303"/>
      <c r="X844" s="1303"/>
      <c r="Y844" s="1303"/>
      <c r="Z844" s="1303"/>
      <c r="AA844" s="1303"/>
    </row>
    <row r="845" spans="11:27">
      <c r="K845" s="6"/>
      <c r="L845" s="107"/>
      <c r="M845" s="107"/>
      <c r="N845" s="107"/>
      <c r="O845" s="107"/>
      <c r="P845" s="107"/>
      <c r="Q845" s="1303"/>
      <c r="R845" s="1303"/>
      <c r="S845" s="1303"/>
      <c r="T845" s="1303"/>
      <c r="U845" s="1303"/>
      <c r="V845" s="1303"/>
      <c r="W845" s="1303"/>
      <c r="X845" s="1303"/>
      <c r="Y845" s="1303"/>
      <c r="Z845" s="1303"/>
      <c r="AA845" s="1303"/>
    </row>
    <row r="846" spans="11:27">
      <c r="K846" s="6"/>
      <c r="L846" s="107"/>
      <c r="M846" s="107"/>
      <c r="N846" s="107"/>
      <c r="O846" s="107"/>
      <c r="P846" s="107"/>
      <c r="Q846" s="1303"/>
      <c r="R846" s="1303"/>
      <c r="S846" s="1303"/>
      <c r="T846" s="1303"/>
      <c r="U846" s="1303"/>
      <c r="V846" s="1303"/>
      <c r="W846" s="1303"/>
      <c r="X846" s="1303"/>
      <c r="Y846" s="1303"/>
      <c r="Z846" s="1303"/>
      <c r="AA846" s="1303"/>
    </row>
    <row r="847" spans="11:27">
      <c r="K847" s="6"/>
      <c r="L847" s="107"/>
      <c r="M847" s="107"/>
      <c r="N847" s="107"/>
      <c r="O847" s="107"/>
      <c r="P847" s="107"/>
      <c r="Q847" s="1303"/>
      <c r="R847" s="1303"/>
      <c r="S847" s="1303"/>
      <c r="T847" s="1303"/>
      <c r="U847" s="1303"/>
      <c r="V847" s="1303"/>
      <c r="W847" s="1303"/>
      <c r="X847" s="1303"/>
      <c r="Y847" s="1303"/>
      <c r="Z847" s="1303"/>
      <c r="AA847" s="1303"/>
    </row>
    <row r="848" spans="11:27">
      <c r="K848" s="6"/>
      <c r="L848" s="107"/>
      <c r="M848" s="107"/>
      <c r="N848" s="107"/>
      <c r="O848" s="107"/>
      <c r="P848" s="107"/>
      <c r="Q848" s="1303"/>
      <c r="R848" s="1303"/>
      <c r="S848" s="1303"/>
      <c r="T848" s="1303"/>
      <c r="U848" s="1303"/>
      <c r="V848" s="1303"/>
      <c r="W848" s="1303"/>
      <c r="X848" s="1303"/>
      <c r="Y848" s="1303"/>
      <c r="Z848" s="1303"/>
      <c r="AA848" s="1303"/>
    </row>
    <row r="849" spans="11:27">
      <c r="K849" s="6"/>
      <c r="L849" s="107"/>
      <c r="M849" s="107"/>
      <c r="N849" s="107"/>
      <c r="O849" s="107"/>
      <c r="P849" s="107"/>
      <c r="Q849" s="1303"/>
      <c r="R849" s="1303"/>
      <c r="S849" s="1303"/>
      <c r="T849" s="1303"/>
      <c r="U849" s="1303"/>
      <c r="V849" s="1303"/>
      <c r="W849" s="1303"/>
      <c r="X849" s="1303"/>
      <c r="Y849" s="1303"/>
      <c r="Z849" s="1303"/>
      <c r="AA849" s="1303"/>
    </row>
    <row r="850" spans="11:27">
      <c r="K850" s="6"/>
      <c r="L850" s="107"/>
      <c r="M850" s="107"/>
      <c r="N850" s="107"/>
      <c r="O850" s="107"/>
      <c r="P850" s="107"/>
      <c r="Q850" s="1303"/>
      <c r="R850" s="1303"/>
      <c r="S850" s="1303"/>
      <c r="T850" s="1303"/>
      <c r="U850" s="1303"/>
      <c r="V850" s="1303"/>
      <c r="W850" s="1303"/>
      <c r="X850" s="1303"/>
      <c r="Y850" s="1303"/>
      <c r="Z850" s="1303"/>
      <c r="AA850" s="1303"/>
    </row>
    <row r="851" spans="11:27">
      <c r="K851" s="6"/>
      <c r="L851" s="107"/>
      <c r="M851" s="107"/>
      <c r="N851" s="107"/>
      <c r="O851" s="107"/>
      <c r="P851" s="107"/>
      <c r="Q851" s="1303"/>
      <c r="R851" s="1303"/>
      <c r="S851" s="1303"/>
      <c r="T851" s="1303"/>
      <c r="U851" s="1303"/>
      <c r="V851" s="1303"/>
      <c r="W851" s="1303"/>
      <c r="X851" s="1303"/>
      <c r="Y851" s="1303"/>
      <c r="Z851" s="1303"/>
      <c r="AA851" s="1303"/>
    </row>
    <row r="852" spans="11:27">
      <c r="K852" s="6"/>
      <c r="L852" s="107"/>
      <c r="M852" s="107"/>
      <c r="N852" s="107"/>
      <c r="O852" s="107"/>
      <c r="P852" s="107"/>
      <c r="Q852" s="1303"/>
      <c r="R852" s="1303"/>
      <c r="S852" s="1303"/>
      <c r="T852" s="1303"/>
      <c r="U852" s="1303"/>
      <c r="V852" s="1303"/>
      <c r="W852" s="1303"/>
      <c r="X852" s="1303"/>
      <c r="Y852" s="1303"/>
      <c r="Z852" s="1303"/>
      <c r="AA852" s="1303"/>
    </row>
    <row r="853" spans="11:27">
      <c r="K853" s="6"/>
      <c r="L853" s="107"/>
      <c r="M853" s="107"/>
      <c r="N853" s="107"/>
      <c r="O853" s="107"/>
      <c r="P853" s="107"/>
      <c r="Q853" s="1303"/>
      <c r="R853" s="1303"/>
      <c r="S853" s="1303"/>
      <c r="T853" s="1303"/>
      <c r="U853" s="1303"/>
      <c r="V853" s="1303"/>
      <c r="W853" s="1303"/>
      <c r="X853" s="1303"/>
      <c r="Y853" s="1303"/>
      <c r="Z853" s="1303"/>
      <c r="AA853" s="1303"/>
    </row>
    <row r="854" spans="11:27">
      <c r="K854" s="6"/>
      <c r="L854" s="107"/>
      <c r="M854" s="107"/>
      <c r="N854" s="107"/>
      <c r="O854" s="107"/>
      <c r="P854" s="107"/>
      <c r="Q854" s="1303"/>
      <c r="R854" s="1303"/>
      <c r="S854" s="1303"/>
      <c r="T854" s="1303"/>
      <c r="U854" s="1303"/>
      <c r="V854" s="1303"/>
      <c r="W854" s="1303"/>
      <c r="X854" s="1303"/>
      <c r="Y854" s="1303"/>
      <c r="Z854" s="1303"/>
      <c r="AA854" s="1303"/>
    </row>
    <row r="855" spans="11:27">
      <c r="K855" s="6"/>
      <c r="L855" s="107"/>
      <c r="M855" s="107"/>
      <c r="N855" s="107"/>
      <c r="O855" s="107"/>
      <c r="P855" s="107"/>
      <c r="Q855" s="1303"/>
      <c r="R855" s="1303"/>
      <c r="S855" s="1303"/>
      <c r="T855" s="1303"/>
      <c r="U855" s="1303"/>
      <c r="V855" s="1303"/>
      <c r="W855" s="1303"/>
      <c r="X855" s="1303"/>
      <c r="Y855" s="1303"/>
      <c r="Z855" s="1303"/>
      <c r="AA855" s="1303"/>
    </row>
    <row r="856" spans="11:27">
      <c r="K856" s="6"/>
      <c r="L856" s="107"/>
      <c r="M856" s="107"/>
      <c r="N856" s="107"/>
      <c r="O856" s="107"/>
      <c r="P856" s="107"/>
      <c r="Q856" s="1303"/>
      <c r="R856" s="1303"/>
      <c r="S856" s="1303"/>
      <c r="T856" s="1303"/>
      <c r="U856" s="1303"/>
      <c r="V856" s="1303"/>
      <c r="W856" s="1303"/>
      <c r="X856" s="1303"/>
      <c r="Y856" s="1303"/>
      <c r="Z856" s="1303"/>
      <c r="AA856" s="1303"/>
    </row>
    <row r="857" spans="11:27">
      <c r="K857" s="6"/>
      <c r="L857" s="107"/>
      <c r="M857" s="107"/>
      <c r="N857" s="107"/>
      <c r="O857" s="107"/>
      <c r="P857" s="107"/>
      <c r="Q857" s="1303"/>
      <c r="R857" s="1303"/>
      <c r="S857" s="1303"/>
      <c r="T857" s="1303"/>
      <c r="U857" s="1303"/>
      <c r="V857" s="1303"/>
      <c r="W857" s="1303"/>
      <c r="X857" s="1303"/>
      <c r="Y857" s="1303"/>
      <c r="Z857" s="1303"/>
      <c r="AA857" s="1303"/>
    </row>
    <row r="858" spans="11:27">
      <c r="K858" s="6"/>
      <c r="L858" s="107"/>
      <c r="M858" s="107"/>
      <c r="N858" s="107"/>
      <c r="O858" s="107"/>
      <c r="P858" s="107"/>
      <c r="Q858" s="1303"/>
      <c r="R858" s="1303"/>
      <c r="S858" s="1303"/>
      <c r="T858" s="1303"/>
      <c r="U858" s="1303"/>
      <c r="V858" s="1303"/>
      <c r="W858" s="1303"/>
      <c r="X858" s="1303"/>
      <c r="Y858" s="1303"/>
      <c r="Z858" s="1303"/>
      <c r="AA858" s="1303"/>
    </row>
    <row r="859" spans="11:27">
      <c r="K859" s="6"/>
      <c r="L859" s="107"/>
      <c r="M859" s="107"/>
      <c r="N859" s="107"/>
      <c r="O859" s="107"/>
      <c r="P859" s="107"/>
      <c r="Q859" s="1303"/>
      <c r="R859" s="1303"/>
      <c r="S859" s="1303"/>
      <c r="T859" s="1303"/>
      <c r="U859" s="1303"/>
      <c r="V859" s="1303"/>
      <c r="W859" s="1303"/>
      <c r="X859" s="1303"/>
      <c r="Y859" s="1303"/>
      <c r="Z859" s="1303"/>
      <c r="AA859" s="1303"/>
    </row>
    <row r="860" spans="11:27">
      <c r="K860" s="6"/>
      <c r="L860" s="107"/>
      <c r="M860" s="107"/>
      <c r="N860" s="107"/>
      <c r="O860" s="107"/>
      <c r="P860" s="107"/>
      <c r="Q860" s="1303"/>
      <c r="R860" s="1303"/>
      <c r="S860" s="1303"/>
      <c r="T860" s="1303"/>
      <c r="U860" s="1303"/>
      <c r="V860" s="1303"/>
      <c r="W860" s="1303"/>
      <c r="X860" s="1303"/>
      <c r="Y860" s="1303"/>
      <c r="Z860" s="1303"/>
      <c r="AA860" s="1303"/>
    </row>
    <row r="861" spans="11:27">
      <c r="K861" s="6"/>
      <c r="L861" s="107"/>
      <c r="M861" s="107"/>
      <c r="N861" s="107"/>
      <c r="O861" s="107"/>
      <c r="P861" s="107"/>
      <c r="Q861" s="1303"/>
      <c r="R861" s="1303"/>
      <c r="S861" s="1303"/>
      <c r="T861" s="1303"/>
      <c r="U861" s="1303"/>
      <c r="V861" s="1303"/>
      <c r="W861" s="1303"/>
      <c r="X861" s="1303"/>
      <c r="Y861" s="1303"/>
      <c r="Z861" s="1303"/>
      <c r="AA861" s="1303"/>
    </row>
    <row r="862" spans="11:27">
      <c r="K862" s="6"/>
      <c r="L862" s="107"/>
      <c r="M862" s="107"/>
      <c r="N862" s="107"/>
      <c r="O862" s="107"/>
      <c r="P862" s="107"/>
      <c r="Q862" s="1303"/>
      <c r="R862" s="1303"/>
      <c r="S862" s="1303"/>
      <c r="T862" s="1303"/>
      <c r="U862" s="1303"/>
      <c r="V862" s="1303"/>
      <c r="W862" s="1303"/>
      <c r="X862" s="1303"/>
      <c r="Y862" s="1303"/>
      <c r="Z862" s="1303"/>
      <c r="AA862" s="1303"/>
    </row>
    <row r="863" spans="11:27">
      <c r="K863" s="6"/>
      <c r="L863" s="107"/>
      <c r="M863" s="107"/>
      <c r="N863" s="107"/>
      <c r="O863" s="107"/>
      <c r="P863" s="107"/>
      <c r="Q863" s="1303"/>
      <c r="R863" s="1303"/>
      <c r="S863" s="1303"/>
      <c r="T863" s="1303"/>
      <c r="U863" s="1303"/>
      <c r="V863" s="1303"/>
      <c r="W863" s="1303"/>
      <c r="X863" s="1303"/>
      <c r="Y863" s="1303"/>
      <c r="Z863" s="1303"/>
      <c r="AA863" s="1303"/>
    </row>
    <row r="864" spans="11:27">
      <c r="K864" s="6"/>
      <c r="L864" s="107"/>
      <c r="M864" s="107"/>
      <c r="N864" s="107"/>
      <c r="O864" s="107"/>
      <c r="P864" s="107"/>
      <c r="Q864" s="1303"/>
      <c r="R864" s="1303"/>
      <c r="S864" s="1303"/>
      <c r="T864" s="1303"/>
      <c r="U864" s="1303"/>
      <c r="V864" s="1303"/>
      <c r="W864" s="1303"/>
      <c r="X864" s="1303"/>
      <c r="Y864" s="1303"/>
      <c r="Z864" s="1303"/>
      <c r="AA864" s="1303"/>
    </row>
    <row r="865" spans="11:27">
      <c r="K865" s="6"/>
      <c r="L865" s="107"/>
      <c r="M865" s="107"/>
      <c r="N865" s="107"/>
      <c r="O865" s="107"/>
      <c r="P865" s="107"/>
      <c r="Q865" s="1303"/>
      <c r="R865" s="1303"/>
      <c r="S865" s="1303"/>
      <c r="T865" s="1303"/>
      <c r="U865" s="1303"/>
      <c r="V865" s="1303"/>
      <c r="W865" s="1303"/>
      <c r="X865" s="1303"/>
      <c r="Y865" s="1303"/>
      <c r="Z865" s="1303"/>
      <c r="AA865" s="1303"/>
    </row>
    <row r="866" spans="11:27">
      <c r="K866" s="6"/>
      <c r="L866" s="107"/>
      <c r="M866" s="107"/>
      <c r="N866" s="107"/>
      <c r="O866" s="107"/>
      <c r="P866" s="107"/>
      <c r="Q866" s="1303"/>
      <c r="R866" s="1303"/>
      <c r="S866" s="1303"/>
      <c r="T866" s="1303"/>
      <c r="U866" s="1303"/>
      <c r="V866" s="1303"/>
      <c r="W866" s="1303"/>
      <c r="X866" s="1303"/>
      <c r="Y866" s="1303"/>
      <c r="Z866" s="1303"/>
      <c r="AA866" s="1303"/>
    </row>
    <row r="867" spans="11:27">
      <c r="K867" s="6"/>
      <c r="L867" s="107"/>
      <c r="M867" s="107"/>
      <c r="N867" s="107"/>
      <c r="O867" s="107"/>
      <c r="P867" s="107"/>
      <c r="Q867" s="1303"/>
      <c r="R867" s="1303"/>
      <c r="S867" s="1303"/>
      <c r="T867" s="1303"/>
      <c r="U867" s="1303"/>
      <c r="V867" s="1303"/>
      <c r="W867" s="1303"/>
      <c r="X867" s="1303"/>
      <c r="Y867" s="1303"/>
      <c r="Z867" s="1303"/>
      <c r="AA867" s="1303"/>
    </row>
    <row r="868" spans="11:27">
      <c r="K868" s="6"/>
      <c r="L868" s="107"/>
      <c r="M868" s="107"/>
      <c r="N868" s="107"/>
      <c r="O868" s="107"/>
      <c r="P868" s="107"/>
      <c r="Q868" s="1303"/>
      <c r="R868" s="1303"/>
      <c r="S868" s="1303"/>
      <c r="T868" s="1303"/>
      <c r="U868" s="1303"/>
      <c r="V868" s="1303"/>
      <c r="W868" s="1303"/>
      <c r="X868" s="1303"/>
      <c r="Y868" s="1303"/>
      <c r="Z868" s="1303"/>
      <c r="AA868" s="1303"/>
    </row>
    <row r="869" spans="11:27">
      <c r="K869" s="6"/>
      <c r="L869" s="107"/>
      <c r="M869" s="107"/>
      <c r="N869" s="107"/>
      <c r="O869" s="107"/>
      <c r="P869" s="107"/>
      <c r="Q869" s="1303"/>
      <c r="R869" s="1303"/>
      <c r="S869" s="1303"/>
      <c r="T869" s="1303"/>
      <c r="U869" s="1303"/>
      <c r="V869" s="1303"/>
      <c r="W869" s="1303"/>
      <c r="X869" s="1303"/>
      <c r="Y869" s="1303"/>
      <c r="Z869" s="1303"/>
      <c r="AA869" s="1303"/>
    </row>
    <row r="870" spans="11:27">
      <c r="K870" s="6"/>
      <c r="L870" s="107"/>
      <c r="M870" s="107"/>
      <c r="N870" s="107"/>
      <c r="O870" s="107"/>
      <c r="P870" s="107"/>
      <c r="Q870" s="1303"/>
      <c r="R870" s="1303"/>
      <c r="S870" s="1303"/>
      <c r="T870" s="1303"/>
      <c r="U870" s="1303"/>
      <c r="V870" s="1303"/>
      <c r="W870" s="1303"/>
      <c r="X870" s="1303"/>
      <c r="Y870" s="1303"/>
      <c r="Z870" s="1303"/>
      <c r="AA870" s="1303"/>
    </row>
    <row r="871" spans="11:27">
      <c r="K871" s="6"/>
      <c r="L871" s="107"/>
      <c r="M871" s="107"/>
      <c r="N871" s="107"/>
      <c r="O871" s="107"/>
      <c r="P871" s="107"/>
      <c r="Q871" s="1303"/>
      <c r="R871" s="1303"/>
      <c r="S871" s="1303"/>
      <c r="T871" s="1303"/>
      <c r="U871" s="1303"/>
      <c r="V871" s="1303"/>
      <c r="W871" s="1303"/>
      <c r="X871" s="1303"/>
      <c r="Y871" s="1303"/>
      <c r="Z871" s="1303"/>
      <c r="AA871" s="1303"/>
    </row>
    <row r="872" spans="11:27">
      <c r="K872" s="6"/>
      <c r="L872" s="107"/>
      <c r="M872" s="107"/>
      <c r="N872" s="107"/>
      <c r="O872" s="107"/>
      <c r="P872" s="107"/>
      <c r="Q872" s="1303"/>
      <c r="R872" s="1303"/>
      <c r="S872" s="1303"/>
      <c r="T872" s="1303"/>
      <c r="U872" s="1303"/>
      <c r="V872" s="1303"/>
      <c r="W872" s="1303"/>
      <c r="X872" s="1303"/>
      <c r="Y872" s="1303"/>
      <c r="Z872" s="1303"/>
      <c r="AA872" s="1303"/>
    </row>
    <row r="873" spans="11:27">
      <c r="K873" s="6"/>
      <c r="L873" s="107"/>
      <c r="M873" s="107"/>
      <c r="N873" s="107"/>
      <c r="O873" s="107"/>
      <c r="P873" s="107"/>
      <c r="Q873" s="1303"/>
      <c r="R873" s="1303"/>
      <c r="S873" s="1303"/>
      <c r="T873" s="1303"/>
      <c r="U873" s="1303"/>
      <c r="V873" s="1303"/>
      <c r="W873" s="1303"/>
      <c r="X873" s="1303"/>
      <c r="Y873" s="1303"/>
      <c r="Z873" s="1303"/>
      <c r="AA873" s="1303"/>
    </row>
    <row r="874" spans="11:27">
      <c r="K874" s="6"/>
      <c r="L874" s="107"/>
      <c r="M874" s="107"/>
      <c r="N874" s="107"/>
      <c r="O874" s="107"/>
      <c r="P874" s="107"/>
      <c r="Q874" s="1303"/>
      <c r="R874" s="1303"/>
      <c r="S874" s="1303"/>
      <c r="T874" s="1303"/>
      <c r="U874" s="1303"/>
      <c r="V874" s="1303"/>
      <c r="W874" s="1303"/>
      <c r="X874" s="1303"/>
      <c r="Y874" s="1303"/>
      <c r="Z874" s="1303"/>
      <c r="AA874" s="1303"/>
    </row>
    <row r="875" spans="11:27">
      <c r="K875" s="6"/>
      <c r="L875" s="107"/>
      <c r="M875" s="107"/>
      <c r="N875" s="107"/>
      <c r="O875" s="107"/>
      <c r="P875" s="107"/>
      <c r="Q875" s="1303"/>
      <c r="R875" s="1303"/>
      <c r="S875" s="1303"/>
      <c r="T875" s="1303"/>
      <c r="U875" s="1303"/>
      <c r="V875" s="1303"/>
      <c r="W875" s="1303"/>
      <c r="X875" s="1303"/>
      <c r="Y875" s="1303"/>
      <c r="Z875" s="1303"/>
      <c r="AA875" s="1303"/>
    </row>
    <row r="876" spans="11:27">
      <c r="K876" s="6"/>
      <c r="L876" s="107"/>
      <c r="M876" s="107"/>
      <c r="N876" s="107"/>
      <c r="O876" s="107"/>
      <c r="P876" s="107"/>
      <c r="Q876" s="1303"/>
      <c r="R876" s="1303"/>
      <c r="S876" s="1303"/>
      <c r="T876" s="1303"/>
      <c r="U876" s="1303"/>
      <c r="V876" s="1303"/>
      <c r="W876" s="1303"/>
      <c r="X876" s="1303"/>
      <c r="Y876" s="1303"/>
      <c r="Z876" s="1303"/>
      <c r="AA876" s="1303"/>
    </row>
    <row r="877" spans="11:27">
      <c r="K877" s="6"/>
      <c r="L877" s="107"/>
      <c r="M877" s="107"/>
      <c r="N877" s="107"/>
      <c r="O877" s="107"/>
      <c r="P877" s="107"/>
      <c r="Q877" s="1303"/>
      <c r="R877" s="1303"/>
      <c r="S877" s="1303"/>
      <c r="T877" s="1303"/>
      <c r="U877" s="1303"/>
      <c r="V877" s="1303"/>
      <c r="W877" s="1303"/>
      <c r="X877" s="1303"/>
      <c r="Y877" s="1303"/>
      <c r="Z877" s="1303"/>
      <c r="AA877" s="1303"/>
    </row>
    <row r="878" spans="11:27">
      <c r="K878" s="6"/>
      <c r="L878" s="107"/>
      <c r="M878" s="107"/>
      <c r="N878" s="107"/>
      <c r="O878" s="107"/>
      <c r="P878" s="107"/>
      <c r="Q878" s="1303"/>
      <c r="R878" s="1303"/>
      <c r="S878" s="1303"/>
      <c r="T878" s="1303"/>
      <c r="U878" s="1303"/>
      <c r="V878" s="1303"/>
      <c r="W878" s="1303"/>
      <c r="X878" s="1303"/>
      <c r="Y878" s="1303"/>
      <c r="Z878" s="1303"/>
      <c r="AA878" s="1303"/>
    </row>
    <row r="879" spans="11:27">
      <c r="K879" s="6"/>
      <c r="L879" s="107"/>
      <c r="M879" s="107"/>
      <c r="N879" s="107"/>
      <c r="O879" s="107"/>
      <c r="P879" s="107"/>
      <c r="Q879" s="1303"/>
      <c r="R879" s="1303"/>
      <c r="S879" s="1303"/>
      <c r="T879" s="1303"/>
      <c r="U879" s="1303"/>
      <c r="V879" s="1303"/>
      <c r="W879" s="1303"/>
      <c r="X879" s="1303"/>
      <c r="Y879" s="1303"/>
      <c r="Z879" s="1303"/>
      <c r="AA879" s="1303"/>
    </row>
    <row r="880" spans="11:27">
      <c r="K880" s="6"/>
      <c r="L880" s="107"/>
      <c r="M880" s="107"/>
      <c r="N880" s="107"/>
      <c r="O880" s="107"/>
      <c r="P880" s="107"/>
      <c r="Q880" s="1303"/>
      <c r="R880" s="1303"/>
      <c r="S880" s="1303"/>
      <c r="T880" s="1303"/>
      <c r="U880" s="1303"/>
      <c r="V880" s="1303"/>
      <c r="W880" s="1303"/>
      <c r="X880" s="1303"/>
      <c r="Y880" s="1303"/>
      <c r="Z880" s="1303"/>
      <c r="AA880" s="1303"/>
    </row>
    <row r="881" spans="11:27">
      <c r="K881" s="6"/>
      <c r="L881" s="107"/>
      <c r="M881" s="107"/>
      <c r="N881" s="107"/>
      <c r="O881" s="107"/>
      <c r="P881" s="107"/>
      <c r="Q881" s="1303"/>
      <c r="R881" s="1303"/>
      <c r="S881" s="1303"/>
      <c r="T881" s="1303"/>
      <c r="U881" s="1303"/>
      <c r="V881" s="1303"/>
      <c r="W881" s="1303"/>
      <c r="X881" s="1303"/>
      <c r="Y881" s="1303"/>
      <c r="Z881" s="1303"/>
      <c r="AA881" s="1303"/>
    </row>
    <row r="882" spans="11:27">
      <c r="K882" s="6"/>
      <c r="L882" s="107"/>
      <c r="M882" s="107"/>
      <c r="N882" s="107"/>
      <c r="O882" s="107"/>
      <c r="P882" s="107"/>
      <c r="Q882" s="1303"/>
      <c r="R882" s="1303"/>
      <c r="S882" s="1303"/>
      <c r="T882" s="1303"/>
      <c r="U882" s="1303"/>
      <c r="V882" s="1303"/>
      <c r="W882" s="1303"/>
      <c r="X882" s="1303"/>
      <c r="Y882" s="1303"/>
      <c r="Z882" s="1303"/>
      <c r="AA882" s="1303"/>
    </row>
    <row r="883" spans="11:27">
      <c r="K883" s="6"/>
      <c r="L883" s="107"/>
      <c r="M883" s="107"/>
      <c r="N883" s="107"/>
      <c r="O883" s="107"/>
      <c r="P883" s="107"/>
      <c r="Q883" s="1303"/>
      <c r="R883" s="1303"/>
      <c r="S883" s="1303"/>
      <c r="T883" s="1303"/>
      <c r="U883" s="1303"/>
      <c r="V883" s="1303"/>
      <c r="W883" s="1303"/>
      <c r="X883" s="1303"/>
      <c r="Y883" s="1303"/>
      <c r="Z883" s="1303"/>
      <c r="AA883" s="1303"/>
    </row>
    <row r="884" spans="11:27">
      <c r="K884" s="6"/>
      <c r="L884" s="107"/>
      <c r="M884" s="107"/>
      <c r="N884" s="107"/>
      <c r="O884" s="107"/>
      <c r="P884" s="107"/>
      <c r="Q884" s="1303"/>
      <c r="R884" s="1303"/>
      <c r="S884" s="1303"/>
      <c r="T884" s="1303"/>
      <c r="U884" s="1303"/>
      <c r="V884" s="1303"/>
      <c r="W884" s="1303"/>
      <c r="X884" s="1303"/>
      <c r="Y884" s="1303"/>
      <c r="Z884" s="1303"/>
      <c r="AA884" s="1303"/>
    </row>
    <row r="885" spans="11:27">
      <c r="K885" s="6"/>
      <c r="L885" s="107"/>
      <c r="M885" s="107"/>
      <c r="N885" s="107"/>
      <c r="O885" s="107"/>
      <c r="P885" s="107"/>
      <c r="Q885" s="1303"/>
      <c r="R885" s="1303"/>
      <c r="S885" s="1303"/>
      <c r="T885" s="1303"/>
      <c r="U885" s="1303"/>
      <c r="V885" s="1303"/>
      <c r="W885" s="1303"/>
      <c r="X885" s="1303"/>
      <c r="Y885" s="1303"/>
      <c r="Z885" s="1303"/>
      <c r="AA885" s="1303"/>
    </row>
    <row r="886" spans="11:27">
      <c r="K886" s="6"/>
      <c r="L886" s="107"/>
      <c r="M886" s="107"/>
      <c r="N886" s="107"/>
      <c r="O886" s="107"/>
      <c r="P886" s="107"/>
      <c r="Q886" s="1303"/>
      <c r="R886" s="1303"/>
      <c r="S886" s="1303"/>
      <c r="T886" s="1303"/>
      <c r="U886" s="1303"/>
      <c r="V886" s="1303"/>
      <c r="W886" s="1303"/>
      <c r="X886" s="1303"/>
      <c r="Y886" s="1303"/>
      <c r="Z886" s="1303"/>
      <c r="AA886" s="1303"/>
    </row>
    <row r="887" spans="11:27">
      <c r="K887" s="6"/>
      <c r="L887" s="107"/>
      <c r="M887" s="107"/>
      <c r="N887" s="107"/>
      <c r="O887" s="107"/>
      <c r="P887" s="107"/>
      <c r="Q887" s="1303"/>
      <c r="R887" s="1303"/>
      <c r="S887" s="1303"/>
      <c r="T887" s="1303"/>
      <c r="U887" s="1303"/>
      <c r="V887" s="1303"/>
      <c r="W887" s="1303"/>
      <c r="X887" s="1303"/>
      <c r="Y887" s="1303"/>
      <c r="Z887" s="1303"/>
      <c r="AA887" s="1303"/>
    </row>
    <row r="888" spans="11:27">
      <c r="K888" s="6"/>
      <c r="L888" s="107"/>
      <c r="M888" s="107"/>
      <c r="N888" s="107"/>
      <c r="O888" s="107"/>
      <c r="P888" s="107"/>
      <c r="Q888" s="1303"/>
      <c r="R888" s="1303"/>
      <c r="S888" s="1303"/>
      <c r="T888" s="1303"/>
      <c r="U888" s="1303"/>
      <c r="V888" s="1303"/>
      <c r="W888" s="1303"/>
      <c r="X888" s="1303"/>
      <c r="Y888" s="1303"/>
      <c r="Z888" s="1303"/>
      <c r="AA888" s="1303"/>
    </row>
    <row r="889" spans="11:27">
      <c r="K889" s="6"/>
      <c r="L889" s="107"/>
      <c r="M889" s="107"/>
      <c r="N889" s="107"/>
      <c r="O889" s="107"/>
      <c r="P889" s="107"/>
      <c r="Q889" s="1303"/>
      <c r="R889" s="1303"/>
      <c r="S889" s="1303"/>
      <c r="T889" s="1303"/>
      <c r="U889" s="1303"/>
      <c r="V889" s="1303"/>
      <c r="W889" s="1303"/>
      <c r="X889" s="1303"/>
      <c r="Y889" s="1303"/>
      <c r="Z889" s="1303"/>
      <c r="AA889" s="1303"/>
    </row>
    <row r="890" spans="11:27">
      <c r="K890" s="6"/>
      <c r="L890" s="107"/>
      <c r="M890" s="107"/>
      <c r="N890" s="107"/>
      <c r="O890" s="107"/>
      <c r="P890" s="107"/>
      <c r="Q890" s="1303"/>
      <c r="R890" s="1303"/>
      <c r="S890" s="1303"/>
      <c r="T890" s="1303"/>
      <c r="U890" s="1303"/>
      <c r="V890" s="1303"/>
      <c r="W890" s="1303"/>
      <c r="X890" s="1303"/>
      <c r="Y890" s="1303"/>
      <c r="Z890" s="1303"/>
      <c r="AA890" s="1303"/>
    </row>
    <row r="891" spans="11:27">
      <c r="K891" s="6"/>
      <c r="L891" s="107"/>
      <c r="M891" s="107"/>
      <c r="N891" s="107"/>
      <c r="O891" s="107"/>
      <c r="P891" s="107"/>
      <c r="Q891" s="1303"/>
      <c r="R891" s="1303"/>
      <c r="S891" s="1303"/>
      <c r="T891" s="1303"/>
      <c r="U891" s="1303"/>
      <c r="V891" s="1303"/>
      <c r="W891" s="1303"/>
      <c r="X891" s="1303"/>
      <c r="Y891" s="1303"/>
      <c r="Z891" s="1303"/>
      <c r="AA891" s="1303"/>
    </row>
    <row r="892" spans="11:27">
      <c r="K892" s="6"/>
      <c r="L892" s="107"/>
      <c r="M892" s="107"/>
      <c r="N892" s="107"/>
      <c r="O892" s="107"/>
      <c r="P892" s="107"/>
      <c r="Q892" s="92"/>
      <c r="R892" s="92"/>
      <c r="S892" s="92"/>
      <c r="T892" s="92"/>
      <c r="U892" s="92"/>
      <c r="V892" s="92"/>
      <c r="W892" s="92"/>
      <c r="X892" s="92"/>
      <c r="Y892" s="92"/>
      <c r="Z892" s="92"/>
    </row>
    <row r="893" spans="11:27">
      <c r="K893" s="6"/>
      <c r="L893" s="107"/>
      <c r="M893" s="107"/>
      <c r="N893" s="107"/>
      <c r="O893" s="107"/>
      <c r="P893" s="107"/>
      <c r="Q893" s="92"/>
      <c r="R893" s="92"/>
      <c r="S893" s="92"/>
      <c r="T893" s="92"/>
      <c r="U893" s="92"/>
      <c r="V893" s="92"/>
      <c r="W893" s="92"/>
      <c r="X893" s="92"/>
      <c r="Y893" s="92"/>
      <c r="Z893" s="92"/>
    </row>
    <row r="894" spans="11:27">
      <c r="K894" s="6"/>
      <c r="L894" s="107"/>
      <c r="M894" s="107"/>
      <c r="N894" s="107"/>
      <c r="O894" s="107"/>
      <c r="P894" s="107"/>
      <c r="Q894" s="92"/>
      <c r="R894" s="92"/>
      <c r="S894" s="92"/>
      <c r="T894" s="92"/>
      <c r="U894" s="92"/>
      <c r="V894" s="92"/>
      <c r="W894" s="92"/>
      <c r="X894" s="92"/>
      <c r="Y894" s="92"/>
      <c r="Z894" s="92"/>
    </row>
    <row r="895" spans="11:27">
      <c r="K895" s="6"/>
      <c r="L895" s="107"/>
      <c r="M895" s="107"/>
      <c r="N895" s="107"/>
      <c r="O895" s="107"/>
      <c r="P895" s="107"/>
      <c r="Q895" s="92"/>
      <c r="R895" s="92"/>
      <c r="S895" s="92"/>
      <c r="T895" s="92"/>
      <c r="U895" s="92"/>
      <c r="V895" s="92"/>
      <c r="W895" s="92"/>
      <c r="X895" s="92"/>
      <c r="Y895" s="92"/>
      <c r="Z895" s="92"/>
    </row>
    <row r="896" spans="11:27">
      <c r="K896" s="6"/>
      <c r="L896" s="107"/>
      <c r="M896" s="107"/>
      <c r="N896" s="107"/>
      <c r="O896" s="107"/>
      <c r="P896" s="107"/>
      <c r="Q896" s="92"/>
      <c r="R896" s="92"/>
      <c r="S896" s="92"/>
      <c r="T896" s="92"/>
      <c r="U896" s="92"/>
      <c r="V896" s="92"/>
      <c r="W896" s="92"/>
      <c r="X896" s="92"/>
      <c r="Y896" s="92"/>
      <c r="Z896" s="92"/>
    </row>
    <row r="897" spans="11:26">
      <c r="K897" s="6"/>
      <c r="L897" s="107"/>
      <c r="M897" s="107"/>
      <c r="N897" s="107"/>
      <c r="O897" s="107"/>
      <c r="P897" s="107"/>
      <c r="Q897" s="92"/>
      <c r="R897" s="92"/>
      <c r="S897" s="92"/>
      <c r="T897" s="92"/>
      <c r="U897" s="92"/>
      <c r="V897" s="92"/>
      <c r="W897" s="92"/>
      <c r="X897" s="92"/>
      <c r="Y897" s="92"/>
      <c r="Z897" s="92"/>
    </row>
    <row r="898" spans="11:26">
      <c r="K898" s="6"/>
      <c r="L898" s="107"/>
      <c r="M898" s="107"/>
      <c r="N898" s="107"/>
      <c r="O898" s="107"/>
      <c r="P898" s="107"/>
      <c r="Q898" s="92"/>
      <c r="R898" s="92"/>
      <c r="S898" s="92"/>
      <c r="T898" s="92"/>
      <c r="U898" s="92"/>
      <c r="V898" s="92"/>
      <c r="W898" s="92"/>
      <c r="X898" s="92"/>
      <c r="Y898" s="92"/>
      <c r="Z898" s="92"/>
    </row>
    <row r="899" spans="11:26">
      <c r="K899" s="6"/>
      <c r="L899" s="107"/>
      <c r="M899" s="107"/>
      <c r="N899" s="107"/>
      <c r="O899" s="107"/>
      <c r="P899" s="107"/>
      <c r="Q899" s="92"/>
      <c r="R899" s="92"/>
      <c r="S899" s="92"/>
      <c r="T899" s="92"/>
      <c r="U899" s="92"/>
      <c r="V899" s="92"/>
      <c r="W899" s="92"/>
      <c r="X899" s="92"/>
      <c r="Y899" s="92"/>
      <c r="Z899" s="92"/>
    </row>
    <row r="900" spans="11:26">
      <c r="K900" s="6"/>
      <c r="L900" s="107"/>
      <c r="M900" s="107"/>
      <c r="N900" s="107"/>
      <c r="O900" s="107"/>
      <c r="P900" s="107"/>
      <c r="Q900" s="92"/>
      <c r="R900" s="92"/>
      <c r="S900" s="92"/>
      <c r="T900" s="92"/>
      <c r="U900" s="92"/>
      <c r="V900" s="92"/>
      <c r="W900" s="92"/>
      <c r="X900" s="92"/>
      <c r="Y900" s="92"/>
      <c r="Z900" s="92"/>
    </row>
    <row r="901" spans="11:26">
      <c r="K901" s="6"/>
      <c r="L901" s="107"/>
      <c r="M901" s="107"/>
      <c r="N901" s="107"/>
      <c r="O901" s="107"/>
      <c r="P901" s="107"/>
      <c r="Q901" s="92"/>
      <c r="R901" s="92"/>
      <c r="S901" s="92"/>
      <c r="T901" s="92"/>
      <c r="U901" s="92"/>
      <c r="V901" s="92"/>
      <c r="W901" s="92"/>
      <c r="X901" s="92"/>
      <c r="Y901" s="92"/>
      <c r="Z901" s="92"/>
    </row>
    <row r="902" spans="11:26">
      <c r="K902" s="6"/>
      <c r="L902" s="107"/>
      <c r="M902" s="107"/>
      <c r="N902" s="107"/>
      <c r="O902" s="107"/>
      <c r="P902" s="107"/>
      <c r="Q902" s="92"/>
      <c r="R902" s="92"/>
      <c r="S902" s="92"/>
      <c r="T902" s="92"/>
      <c r="U902" s="92"/>
      <c r="V902" s="92"/>
      <c r="W902" s="92"/>
      <c r="X902" s="92"/>
      <c r="Y902" s="92"/>
      <c r="Z902" s="92"/>
    </row>
    <row r="903" spans="11:26">
      <c r="K903" s="6"/>
      <c r="L903" s="107"/>
      <c r="M903" s="107"/>
      <c r="N903" s="107"/>
      <c r="O903" s="107"/>
      <c r="P903" s="107"/>
      <c r="Q903" s="92"/>
      <c r="R903" s="92"/>
      <c r="S903" s="92"/>
      <c r="T903" s="92"/>
      <c r="U903" s="92"/>
      <c r="V903" s="92"/>
      <c r="W903" s="92"/>
      <c r="X903" s="92"/>
      <c r="Y903" s="92"/>
      <c r="Z903" s="92"/>
    </row>
    <row r="904" spans="11:26">
      <c r="K904" s="6"/>
      <c r="L904" s="107"/>
      <c r="M904" s="107"/>
      <c r="N904" s="107"/>
      <c r="O904" s="107"/>
      <c r="P904" s="107"/>
      <c r="Q904" s="92"/>
      <c r="R904" s="92"/>
      <c r="S904" s="92"/>
      <c r="T904" s="92"/>
      <c r="U904" s="92"/>
      <c r="V904" s="92"/>
      <c r="W904" s="92"/>
      <c r="X904" s="92"/>
      <c r="Y904" s="92"/>
      <c r="Z904" s="92"/>
    </row>
    <row r="905" spans="11:26">
      <c r="K905" s="6"/>
      <c r="L905" s="107"/>
      <c r="M905" s="107"/>
      <c r="N905" s="107"/>
      <c r="O905" s="107"/>
      <c r="P905" s="107"/>
      <c r="Q905" s="92"/>
      <c r="R905" s="92"/>
      <c r="S905" s="92"/>
      <c r="T905" s="92"/>
      <c r="U905" s="92"/>
      <c r="V905" s="92"/>
      <c r="W905" s="92"/>
      <c r="X905" s="92"/>
      <c r="Y905" s="92"/>
      <c r="Z905" s="92"/>
    </row>
    <row r="906" spans="11:26">
      <c r="K906" s="6"/>
      <c r="L906" s="107"/>
      <c r="M906" s="107"/>
      <c r="N906" s="107"/>
      <c r="O906" s="107"/>
      <c r="P906" s="107"/>
      <c r="Q906" s="92"/>
      <c r="R906" s="92"/>
      <c r="S906" s="92"/>
      <c r="T906" s="92"/>
      <c r="U906" s="92"/>
      <c r="V906" s="92"/>
      <c r="W906" s="92"/>
      <c r="X906" s="92"/>
      <c r="Y906" s="92"/>
      <c r="Z906" s="92"/>
    </row>
    <row r="907" spans="11:26">
      <c r="K907" s="6"/>
      <c r="L907" s="107"/>
      <c r="M907" s="107"/>
      <c r="N907" s="107"/>
      <c r="O907" s="107"/>
      <c r="P907" s="107"/>
      <c r="Q907" s="92"/>
      <c r="R907" s="92"/>
      <c r="S907" s="92"/>
      <c r="T907" s="92"/>
      <c r="U907" s="92"/>
      <c r="V907" s="92"/>
      <c r="W907" s="92"/>
      <c r="X907" s="92"/>
      <c r="Y907" s="92"/>
      <c r="Z907" s="92"/>
    </row>
    <row r="908" spans="11:26">
      <c r="K908" s="6"/>
      <c r="L908" s="107"/>
      <c r="M908" s="107"/>
      <c r="N908" s="107"/>
      <c r="O908" s="107"/>
      <c r="P908" s="107"/>
      <c r="Q908" s="92"/>
      <c r="R908" s="92"/>
      <c r="S908" s="92"/>
      <c r="T908" s="92"/>
      <c r="U908" s="92"/>
      <c r="V908" s="92"/>
      <c r="W908" s="92"/>
      <c r="X908" s="92"/>
      <c r="Y908" s="92"/>
      <c r="Z908" s="92"/>
    </row>
    <row r="909" spans="11:26">
      <c r="K909" s="6"/>
      <c r="L909" s="107"/>
      <c r="M909" s="107"/>
      <c r="N909" s="107"/>
      <c r="O909" s="107"/>
      <c r="P909" s="107"/>
      <c r="Q909" s="92"/>
      <c r="R909" s="92"/>
      <c r="S909" s="92"/>
      <c r="T909" s="92"/>
      <c r="U909" s="92"/>
      <c r="V909" s="92"/>
      <c r="W909" s="92"/>
      <c r="X909" s="92"/>
      <c r="Y909" s="92"/>
      <c r="Z909" s="92"/>
    </row>
    <row r="910" spans="11:26">
      <c r="K910" s="6"/>
      <c r="L910" s="107"/>
      <c r="M910" s="107"/>
      <c r="N910" s="107"/>
      <c r="O910" s="107"/>
      <c r="P910" s="107"/>
      <c r="Q910" s="92"/>
      <c r="R910" s="92"/>
      <c r="S910" s="92"/>
      <c r="T910" s="92"/>
      <c r="U910" s="92"/>
      <c r="V910" s="92"/>
      <c r="W910" s="92"/>
      <c r="X910" s="92"/>
      <c r="Y910" s="92"/>
      <c r="Z910" s="92"/>
    </row>
    <row r="911" spans="11:26">
      <c r="K911" s="6"/>
      <c r="L911" s="107"/>
      <c r="M911" s="107"/>
      <c r="N911" s="107"/>
      <c r="O911" s="107"/>
      <c r="P911" s="107"/>
      <c r="Q911" s="92"/>
      <c r="R911" s="92"/>
      <c r="S911" s="92"/>
      <c r="T911" s="92"/>
      <c r="U911" s="92"/>
      <c r="V911" s="92"/>
      <c r="W911" s="92"/>
      <c r="X911" s="92"/>
      <c r="Y911" s="92"/>
      <c r="Z911" s="92"/>
    </row>
    <row r="912" spans="11:26">
      <c r="K912" s="6"/>
      <c r="L912" s="107"/>
      <c r="M912" s="107"/>
      <c r="N912" s="107"/>
      <c r="O912" s="107"/>
      <c r="P912" s="107"/>
      <c r="Q912" s="92"/>
      <c r="R912" s="92"/>
      <c r="S912" s="92"/>
      <c r="T912" s="92"/>
      <c r="U912" s="92"/>
      <c r="V912" s="92"/>
      <c r="W912" s="92"/>
      <c r="X912" s="92"/>
      <c r="Y912" s="92"/>
      <c r="Z912" s="92"/>
    </row>
    <row r="913" spans="11:26">
      <c r="K913" s="6"/>
      <c r="L913" s="107"/>
      <c r="M913" s="107"/>
      <c r="N913" s="107"/>
      <c r="O913" s="107"/>
      <c r="P913" s="107"/>
      <c r="Q913" s="92"/>
      <c r="R913" s="92"/>
      <c r="S913" s="92"/>
      <c r="T913" s="92"/>
      <c r="U913" s="92"/>
      <c r="V913" s="92"/>
      <c r="W913" s="92"/>
      <c r="X913" s="92"/>
      <c r="Y913" s="92"/>
      <c r="Z913" s="92"/>
    </row>
    <row r="914" spans="11:26">
      <c r="K914" s="6"/>
      <c r="L914" s="107"/>
      <c r="M914" s="107"/>
      <c r="N914" s="107"/>
      <c r="O914" s="107"/>
      <c r="P914" s="107"/>
      <c r="Q914" s="92"/>
      <c r="R914" s="92"/>
      <c r="S914" s="92"/>
      <c r="T914" s="92"/>
      <c r="U914" s="92"/>
      <c r="V914" s="92"/>
      <c r="W914" s="92"/>
      <c r="X914" s="92"/>
      <c r="Y914" s="92"/>
      <c r="Z914" s="92"/>
    </row>
    <row r="915" spans="11:26">
      <c r="K915" s="6"/>
      <c r="L915" s="107"/>
      <c r="M915" s="107"/>
      <c r="N915" s="107"/>
      <c r="O915" s="107"/>
      <c r="P915" s="107"/>
      <c r="Q915" s="92"/>
      <c r="R915" s="92"/>
      <c r="S915" s="92"/>
      <c r="T915" s="92"/>
      <c r="U915" s="92"/>
      <c r="V915" s="92"/>
      <c r="W915" s="92"/>
      <c r="X915" s="92"/>
      <c r="Y915" s="92"/>
      <c r="Z915" s="92"/>
    </row>
    <row r="916" spans="11:26">
      <c r="K916" s="6"/>
      <c r="L916" s="107"/>
      <c r="M916" s="107"/>
      <c r="N916" s="107"/>
      <c r="O916" s="107"/>
      <c r="P916" s="107"/>
      <c r="Q916" s="92"/>
      <c r="R916" s="92"/>
      <c r="S916" s="92"/>
      <c r="T916" s="92"/>
      <c r="U916" s="92"/>
      <c r="V916" s="92"/>
      <c r="W916" s="92"/>
      <c r="X916" s="92"/>
      <c r="Y916" s="92"/>
      <c r="Z916" s="92"/>
    </row>
    <row r="917" spans="11:26">
      <c r="K917" s="6"/>
      <c r="L917" s="107"/>
      <c r="M917" s="107"/>
      <c r="N917" s="107"/>
      <c r="O917" s="107"/>
      <c r="P917" s="107"/>
      <c r="Q917" s="92"/>
      <c r="R917" s="92"/>
      <c r="S917" s="92"/>
      <c r="T917" s="92"/>
      <c r="U917" s="92"/>
      <c r="V917" s="92"/>
      <c r="W917" s="92"/>
      <c r="X917" s="92"/>
      <c r="Y917" s="92"/>
      <c r="Z917" s="92"/>
    </row>
    <row r="918" spans="11:26">
      <c r="K918" s="6"/>
      <c r="L918" s="107"/>
      <c r="M918" s="107"/>
      <c r="N918" s="107"/>
      <c r="O918" s="107"/>
      <c r="P918" s="107"/>
      <c r="Q918" s="92"/>
      <c r="R918" s="92"/>
      <c r="S918" s="92"/>
      <c r="T918" s="92"/>
      <c r="U918" s="92"/>
      <c r="V918" s="92"/>
      <c r="W918" s="92"/>
      <c r="X918" s="92"/>
      <c r="Y918" s="92"/>
      <c r="Z918" s="92"/>
    </row>
    <row r="919" spans="11:26">
      <c r="K919" s="6"/>
      <c r="L919" s="107"/>
      <c r="M919" s="107"/>
      <c r="N919" s="107"/>
      <c r="O919" s="107"/>
      <c r="P919" s="107"/>
      <c r="Q919" s="92"/>
      <c r="R919" s="92"/>
      <c r="S919" s="92"/>
      <c r="T919" s="92"/>
      <c r="U919" s="92"/>
      <c r="V919" s="92"/>
      <c r="W919" s="92"/>
      <c r="X919" s="92"/>
      <c r="Y919" s="92"/>
      <c r="Z919" s="92"/>
    </row>
    <row r="920" spans="11:26">
      <c r="K920" s="6"/>
      <c r="L920" s="107"/>
      <c r="M920" s="107"/>
      <c r="N920" s="107"/>
      <c r="O920" s="107"/>
      <c r="P920" s="107"/>
      <c r="Q920" s="92"/>
      <c r="R920" s="92"/>
      <c r="S920" s="92"/>
      <c r="T920" s="92"/>
      <c r="U920" s="92"/>
      <c r="V920" s="92"/>
      <c r="W920" s="92"/>
      <c r="X920" s="92"/>
      <c r="Y920" s="92"/>
      <c r="Z920" s="92"/>
    </row>
    <row r="921" spans="11:26">
      <c r="K921" s="6"/>
      <c r="L921" s="107"/>
      <c r="M921" s="107"/>
      <c r="N921" s="107"/>
      <c r="O921" s="107"/>
      <c r="P921" s="107"/>
      <c r="Q921" s="92"/>
      <c r="R921" s="92"/>
      <c r="S921" s="92"/>
      <c r="T921" s="92"/>
      <c r="U921" s="92"/>
      <c r="V921" s="92"/>
      <c r="W921" s="92"/>
      <c r="X921" s="92"/>
      <c r="Y921" s="92"/>
      <c r="Z921" s="92"/>
    </row>
    <row r="922" spans="11:26">
      <c r="K922" s="6"/>
      <c r="L922" s="107"/>
      <c r="M922" s="107"/>
      <c r="N922" s="107"/>
      <c r="O922" s="107"/>
      <c r="P922" s="107"/>
      <c r="Q922" s="92"/>
      <c r="R922" s="92"/>
      <c r="S922" s="92"/>
      <c r="T922" s="92"/>
      <c r="U922" s="92"/>
      <c r="V922" s="92"/>
      <c r="W922" s="92"/>
      <c r="X922" s="92"/>
      <c r="Y922" s="92"/>
      <c r="Z922" s="92"/>
    </row>
    <row r="923" spans="11:26">
      <c r="K923" s="6"/>
      <c r="L923" s="107"/>
      <c r="M923" s="107"/>
      <c r="N923" s="107"/>
      <c r="O923" s="107"/>
      <c r="P923" s="107"/>
      <c r="Q923" s="92"/>
      <c r="R923" s="92"/>
      <c r="S923" s="92"/>
      <c r="T923" s="92"/>
      <c r="U923" s="92"/>
      <c r="V923" s="92"/>
      <c r="W923" s="92"/>
      <c r="X923" s="92"/>
      <c r="Y923" s="92"/>
      <c r="Z923" s="92"/>
    </row>
    <row r="924" spans="11:26">
      <c r="K924" s="6"/>
      <c r="L924" s="107"/>
      <c r="M924" s="107"/>
      <c r="N924" s="107"/>
      <c r="O924" s="107"/>
      <c r="P924" s="107"/>
      <c r="Q924" s="92"/>
      <c r="R924" s="92"/>
      <c r="S924" s="92"/>
      <c r="T924" s="92"/>
      <c r="U924" s="92"/>
      <c r="V924" s="92"/>
      <c r="W924" s="92"/>
      <c r="X924" s="92"/>
      <c r="Y924" s="92"/>
      <c r="Z924" s="92"/>
    </row>
    <row r="925" spans="11:26">
      <c r="K925" s="6"/>
      <c r="L925" s="107"/>
      <c r="M925" s="107"/>
      <c r="N925" s="107"/>
      <c r="O925" s="107"/>
      <c r="P925" s="107"/>
      <c r="Q925" s="92"/>
      <c r="R925" s="92"/>
      <c r="S925" s="92"/>
      <c r="T925" s="92"/>
      <c r="U925" s="92"/>
      <c r="V925" s="92"/>
      <c r="W925" s="92"/>
      <c r="X925" s="92"/>
      <c r="Y925" s="92"/>
      <c r="Z925" s="92"/>
    </row>
    <row r="926" spans="11:26">
      <c r="K926" s="6"/>
      <c r="L926" s="107"/>
      <c r="M926" s="107"/>
      <c r="N926" s="107"/>
      <c r="O926" s="107"/>
      <c r="P926" s="107"/>
      <c r="Q926" s="92"/>
      <c r="R926" s="92"/>
      <c r="S926" s="92"/>
      <c r="T926" s="92"/>
      <c r="U926" s="92"/>
      <c r="V926" s="92"/>
      <c r="W926" s="92"/>
      <c r="X926" s="92"/>
      <c r="Y926" s="92"/>
      <c r="Z926" s="92"/>
    </row>
    <row r="927" spans="11:26">
      <c r="K927" s="6"/>
      <c r="L927" s="107"/>
      <c r="M927" s="107"/>
      <c r="N927" s="107"/>
      <c r="O927" s="107"/>
      <c r="P927" s="107"/>
      <c r="Q927" s="92"/>
      <c r="R927" s="92"/>
      <c r="S927" s="92"/>
      <c r="T927" s="92"/>
      <c r="U927" s="92"/>
      <c r="V927" s="92"/>
      <c r="W927" s="92"/>
      <c r="X927" s="92"/>
      <c r="Y927" s="92"/>
      <c r="Z927" s="92"/>
    </row>
    <row r="928" spans="11:26">
      <c r="K928" s="6"/>
      <c r="L928" s="107"/>
      <c r="M928" s="107"/>
      <c r="N928" s="107"/>
      <c r="O928" s="107"/>
      <c r="P928" s="107"/>
      <c r="Q928" s="92"/>
      <c r="R928" s="92"/>
      <c r="S928" s="92"/>
      <c r="T928" s="92"/>
      <c r="U928" s="92"/>
      <c r="V928" s="92"/>
      <c r="W928" s="92"/>
      <c r="X928" s="92"/>
      <c r="Y928" s="92"/>
      <c r="Z928" s="92"/>
    </row>
    <row r="929" spans="11:26">
      <c r="K929" s="6"/>
      <c r="L929" s="107"/>
      <c r="M929" s="107"/>
      <c r="N929" s="107"/>
      <c r="O929" s="107"/>
      <c r="P929" s="107"/>
      <c r="Q929" s="92"/>
      <c r="R929" s="92"/>
      <c r="S929" s="92"/>
      <c r="T929" s="92"/>
      <c r="U929" s="92"/>
      <c r="V929" s="92"/>
      <c r="W929" s="92"/>
      <c r="X929" s="92"/>
      <c r="Y929" s="92"/>
      <c r="Z929" s="92"/>
    </row>
    <row r="930" spans="11:26">
      <c r="K930" s="6"/>
      <c r="L930" s="107"/>
      <c r="M930" s="107"/>
      <c r="N930" s="107"/>
      <c r="O930" s="107"/>
      <c r="P930" s="107"/>
      <c r="Q930" s="92"/>
      <c r="R930" s="92"/>
      <c r="S930" s="92"/>
      <c r="T930" s="92"/>
      <c r="U930" s="92"/>
      <c r="V930" s="92"/>
      <c r="W930" s="92"/>
      <c r="X930" s="92"/>
      <c r="Y930" s="92"/>
      <c r="Z930" s="92"/>
    </row>
    <row r="931" spans="11:26">
      <c r="K931" s="6"/>
      <c r="L931" s="107"/>
      <c r="M931" s="107"/>
      <c r="N931" s="107"/>
      <c r="O931" s="107"/>
      <c r="P931" s="107"/>
      <c r="Q931" s="92"/>
      <c r="R931" s="92"/>
      <c r="S931" s="92"/>
      <c r="T931" s="92"/>
      <c r="U931" s="92"/>
      <c r="V931" s="92"/>
      <c r="W931" s="92"/>
      <c r="X931" s="92"/>
      <c r="Y931" s="92"/>
      <c r="Z931" s="92"/>
    </row>
    <row r="932" spans="11:26">
      <c r="K932" s="6"/>
      <c r="L932" s="107"/>
      <c r="M932" s="107"/>
      <c r="N932" s="107"/>
      <c r="O932" s="107"/>
      <c r="P932" s="107"/>
      <c r="Q932" s="92"/>
      <c r="R932" s="92"/>
      <c r="S932" s="92"/>
      <c r="T932" s="92"/>
      <c r="U932" s="92"/>
      <c r="V932" s="92"/>
      <c r="W932" s="92"/>
      <c r="X932" s="92"/>
      <c r="Y932" s="92"/>
      <c r="Z932" s="92"/>
    </row>
    <row r="933" spans="11:26">
      <c r="K933" s="6"/>
      <c r="L933" s="107"/>
      <c r="M933" s="107"/>
      <c r="N933" s="107"/>
      <c r="O933" s="107"/>
      <c r="P933" s="107"/>
      <c r="Q933" s="92"/>
      <c r="R933" s="92"/>
      <c r="S933" s="92"/>
      <c r="T933" s="92"/>
      <c r="U933" s="92"/>
      <c r="V933" s="92"/>
      <c r="W933" s="92"/>
      <c r="X933" s="92"/>
      <c r="Y933" s="92"/>
      <c r="Z933" s="92"/>
    </row>
    <row r="934" spans="11:26">
      <c r="K934" s="6"/>
      <c r="L934" s="107"/>
      <c r="M934" s="107"/>
      <c r="N934" s="107"/>
      <c r="O934" s="107"/>
      <c r="P934" s="107"/>
      <c r="Q934" s="92"/>
      <c r="R934" s="92"/>
      <c r="S934" s="92"/>
      <c r="T934" s="92"/>
      <c r="U934" s="92"/>
      <c r="V934" s="92"/>
      <c r="W934" s="92"/>
      <c r="X934" s="92"/>
      <c r="Y934" s="92"/>
      <c r="Z934" s="92"/>
    </row>
    <row r="935" spans="11:26">
      <c r="K935" s="6"/>
      <c r="L935" s="107"/>
      <c r="M935" s="107"/>
      <c r="N935" s="107"/>
      <c r="O935" s="107"/>
      <c r="P935" s="107"/>
      <c r="Q935" s="92"/>
      <c r="R935" s="92"/>
      <c r="S935" s="92"/>
      <c r="T935" s="92"/>
      <c r="U935" s="92"/>
      <c r="V935" s="92"/>
      <c r="W935" s="92"/>
      <c r="X935" s="92"/>
      <c r="Y935" s="92"/>
      <c r="Z935" s="92"/>
    </row>
    <row r="936" spans="11:26">
      <c r="K936" s="6"/>
      <c r="L936" s="107"/>
      <c r="M936" s="107"/>
      <c r="N936" s="107"/>
      <c r="O936" s="107"/>
      <c r="P936" s="107"/>
      <c r="Q936" s="92"/>
      <c r="R936" s="92"/>
      <c r="S936" s="92"/>
      <c r="T936" s="92"/>
      <c r="U936" s="92"/>
      <c r="V936" s="92"/>
      <c r="W936" s="92"/>
      <c r="X936" s="92"/>
      <c r="Y936" s="92"/>
      <c r="Z936" s="92"/>
    </row>
    <row r="937" spans="11:26">
      <c r="K937" s="6"/>
      <c r="L937" s="107"/>
      <c r="M937" s="107"/>
      <c r="N937" s="107"/>
      <c r="O937" s="107"/>
      <c r="P937" s="107"/>
      <c r="Q937" s="92"/>
      <c r="R937" s="92"/>
      <c r="S937" s="92"/>
      <c r="T937" s="92"/>
      <c r="U937" s="92"/>
      <c r="V937" s="92"/>
      <c r="W937" s="92"/>
      <c r="X937" s="92"/>
      <c r="Y937" s="92"/>
      <c r="Z937" s="92"/>
    </row>
    <row r="938" spans="11:26">
      <c r="K938" s="6"/>
      <c r="L938" s="107"/>
      <c r="M938" s="107"/>
      <c r="N938" s="107"/>
      <c r="O938" s="107"/>
      <c r="P938" s="107"/>
      <c r="Q938" s="92"/>
      <c r="R938" s="92"/>
      <c r="S938" s="92"/>
      <c r="T938" s="92"/>
      <c r="U938" s="92"/>
      <c r="V938" s="92"/>
      <c r="W938" s="92"/>
      <c r="X938" s="92"/>
      <c r="Y938" s="92"/>
      <c r="Z938" s="92"/>
    </row>
    <row r="939" spans="11:26">
      <c r="K939" s="6"/>
      <c r="L939" s="107"/>
      <c r="M939" s="107"/>
      <c r="N939" s="107"/>
      <c r="O939" s="107"/>
      <c r="P939" s="107"/>
      <c r="Q939" s="92"/>
      <c r="R939" s="92"/>
      <c r="S939" s="92"/>
      <c r="T939" s="92"/>
      <c r="U939" s="92"/>
      <c r="V939" s="92"/>
      <c r="W939" s="92"/>
      <c r="X939" s="92"/>
      <c r="Y939" s="92"/>
      <c r="Z939" s="92"/>
    </row>
    <row r="940" spans="11:26">
      <c r="M940" s="107"/>
      <c r="N940" s="107"/>
      <c r="O940" s="107"/>
      <c r="P940" s="107"/>
      <c r="Q940" s="92"/>
      <c r="R940" s="92"/>
      <c r="S940" s="92"/>
      <c r="T940" s="92"/>
      <c r="U940" s="92"/>
      <c r="V940" s="92"/>
      <c r="W940" s="92"/>
      <c r="X940" s="92"/>
      <c r="Y940" s="92"/>
      <c r="Z940" s="92"/>
    </row>
    <row r="941" spans="11:26">
      <c r="K941" s="6"/>
      <c r="L941" s="107"/>
      <c r="M941" s="107"/>
      <c r="N941" s="107"/>
      <c r="O941" s="107"/>
      <c r="P941" s="107"/>
      <c r="Q941" s="92"/>
      <c r="R941" s="92"/>
      <c r="S941" s="92"/>
      <c r="T941" s="92"/>
      <c r="U941" s="92"/>
      <c r="V941" s="92"/>
      <c r="W941" s="92"/>
      <c r="X941" s="92"/>
      <c r="Y941" s="92"/>
      <c r="Z941" s="92"/>
    </row>
    <row r="942" spans="11:26">
      <c r="K942" s="6"/>
      <c r="L942" s="107"/>
      <c r="M942" s="107"/>
      <c r="N942" s="107"/>
      <c r="O942" s="107"/>
      <c r="P942" s="107"/>
      <c r="Q942" s="92"/>
      <c r="R942" s="92"/>
      <c r="S942" s="92"/>
      <c r="T942" s="92"/>
      <c r="U942" s="92"/>
      <c r="V942" s="92"/>
      <c r="W942" s="92"/>
      <c r="X942" s="92"/>
      <c r="Y942" s="92"/>
      <c r="Z942" s="92"/>
    </row>
    <row r="943" spans="11:26">
      <c r="K943" s="6"/>
      <c r="L943" s="107"/>
      <c r="M943" s="107"/>
      <c r="N943" s="107"/>
      <c r="O943" s="107"/>
      <c r="P943" s="107"/>
      <c r="Q943" s="92"/>
      <c r="R943" s="92"/>
      <c r="S943" s="92"/>
      <c r="T943" s="92"/>
      <c r="U943" s="92"/>
      <c r="V943" s="92"/>
      <c r="W943" s="92"/>
      <c r="X943" s="92"/>
      <c r="Y943" s="92"/>
      <c r="Z943" s="92"/>
    </row>
    <row r="944" spans="11:26">
      <c r="K944" s="6"/>
      <c r="L944" s="107"/>
      <c r="M944" s="107"/>
      <c r="N944" s="107"/>
      <c r="O944" s="107"/>
      <c r="P944" s="107"/>
      <c r="Q944" s="92"/>
      <c r="R944" s="92"/>
      <c r="S944" s="92"/>
      <c r="T944" s="92"/>
      <c r="U944" s="92"/>
      <c r="V944" s="92"/>
      <c r="W944" s="92"/>
      <c r="X944" s="92"/>
      <c r="Y944" s="92"/>
      <c r="Z944" s="92"/>
    </row>
    <row r="945" spans="11:26">
      <c r="K945" s="6"/>
      <c r="L945" s="107"/>
      <c r="M945" s="107"/>
      <c r="N945" s="107"/>
      <c r="O945" s="107"/>
      <c r="P945" s="107"/>
      <c r="Q945" s="92"/>
      <c r="R945" s="92"/>
      <c r="S945" s="92"/>
      <c r="T945" s="92"/>
      <c r="U945" s="92"/>
      <c r="V945" s="92"/>
      <c r="W945" s="92"/>
      <c r="X945" s="92"/>
      <c r="Y945" s="92"/>
      <c r="Z945" s="92"/>
    </row>
    <row r="946" spans="11:26">
      <c r="K946" s="6"/>
      <c r="L946" s="107"/>
      <c r="M946" s="107"/>
      <c r="N946" s="107"/>
      <c r="O946" s="107"/>
      <c r="P946" s="107"/>
      <c r="Q946" s="92"/>
      <c r="R946" s="92"/>
      <c r="S946" s="92"/>
      <c r="T946" s="92"/>
      <c r="U946" s="92"/>
      <c r="V946" s="92"/>
      <c r="W946" s="92"/>
      <c r="X946" s="92"/>
      <c r="Y946" s="92"/>
      <c r="Z946" s="92"/>
    </row>
    <row r="947" spans="11:26">
      <c r="K947" s="6"/>
      <c r="L947" s="107"/>
      <c r="M947" s="107"/>
      <c r="N947" s="107"/>
      <c r="O947" s="107"/>
      <c r="P947" s="107"/>
      <c r="Q947" s="92"/>
      <c r="R947" s="92"/>
      <c r="S947" s="92"/>
      <c r="T947" s="92"/>
      <c r="U947" s="92"/>
      <c r="V947" s="92"/>
      <c r="W947" s="92"/>
      <c r="X947" s="92"/>
      <c r="Y947" s="92"/>
      <c r="Z947" s="92"/>
    </row>
    <row r="948" spans="11:26">
      <c r="K948" s="6"/>
      <c r="L948" s="107"/>
      <c r="M948" s="107"/>
      <c r="N948" s="107"/>
      <c r="O948" s="107"/>
      <c r="P948" s="107"/>
      <c r="Q948" s="92"/>
      <c r="R948" s="92"/>
      <c r="S948" s="92"/>
      <c r="T948" s="92"/>
      <c r="U948" s="92"/>
      <c r="V948" s="92"/>
      <c r="W948" s="92"/>
      <c r="X948" s="92"/>
      <c r="Y948" s="92"/>
      <c r="Z948" s="92"/>
    </row>
    <row r="949" spans="11:26">
      <c r="K949" s="6"/>
      <c r="L949" s="107"/>
      <c r="M949" s="107"/>
      <c r="N949" s="107"/>
      <c r="O949" s="107"/>
      <c r="P949" s="107"/>
      <c r="Q949" s="92"/>
      <c r="R949" s="92"/>
      <c r="S949" s="92"/>
      <c r="T949" s="92"/>
      <c r="U949" s="92"/>
      <c r="V949" s="92"/>
      <c r="W949" s="92"/>
      <c r="X949" s="92"/>
      <c r="Y949" s="92"/>
      <c r="Z949" s="92"/>
    </row>
    <row r="950" spans="11:26">
      <c r="K950" s="6"/>
      <c r="L950" s="107"/>
      <c r="M950" s="107"/>
      <c r="N950" s="107"/>
      <c r="O950" s="107"/>
      <c r="P950" s="107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 spans="11:26">
      <c r="K951" s="6"/>
      <c r="L951" s="107"/>
      <c r="M951" s="107"/>
      <c r="N951" s="107"/>
      <c r="O951" s="107"/>
      <c r="P951" s="107"/>
      <c r="Q951" s="92"/>
      <c r="R951" s="92"/>
      <c r="S951" s="92"/>
      <c r="T951" s="92"/>
      <c r="U951" s="92"/>
      <c r="V951" s="92"/>
      <c r="W951" s="92"/>
      <c r="X951" s="92"/>
      <c r="Y951" s="92"/>
      <c r="Z951" s="92"/>
    </row>
    <row r="952" spans="11:26">
      <c r="K952" s="6"/>
      <c r="L952" s="107"/>
      <c r="M952" s="107"/>
      <c r="N952" s="107"/>
      <c r="O952" s="107"/>
      <c r="P952" s="107"/>
      <c r="Q952" s="92"/>
      <c r="R952" s="92"/>
      <c r="S952" s="92"/>
      <c r="T952" s="92"/>
      <c r="U952" s="92"/>
      <c r="V952" s="92"/>
      <c r="W952" s="92"/>
      <c r="X952" s="92"/>
      <c r="Y952" s="92"/>
      <c r="Z952" s="92"/>
    </row>
    <row r="953" spans="11:26">
      <c r="K953" s="6"/>
      <c r="L953" s="107"/>
      <c r="M953" s="107"/>
      <c r="N953" s="107"/>
      <c r="O953" s="107"/>
      <c r="P953" s="107"/>
      <c r="Q953" s="92"/>
      <c r="R953" s="92"/>
      <c r="S953" s="92"/>
      <c r="T953" s="92"/>
      <c r="U953" s="92"/>
      <c r="V953" s="92"/>
      <c r="W953" s="92"/>
      <c r="X953" s="92"/>
      <c r="Y953" s="92"/>
      <c r="Z953" s="92"/>
    </row>
    <row r="954" spans="11:26">
      <c r="K954" s="6"/>
      <c r="L954" s="107"/>
      <c r="M954" s="107"/>
      <c r="N954" s="107"/>
      <c r="O954" s="107"/>
      <c r="P954" s="107"/>
      <c r="Q954" s="92"/>
      <c r="R954" s="92"/>
      <c r="S954" s="92"/>
      <c r="T954" s="92"/>
      <c r="U954" s="92"/>
      <c r="V954" s="92"/>
      <c r="W954" s="92"/>
      <c r="X954" s="92"/>
      <c r="Y954" s="92"/>
      <c r="Z954" s="92"/>
    </row>
    <row r="955" spans="11:26">
      <c r="K955" s="6"/>
      <c r="L955" s="107"/>
      <c r="M955" s="107"/>
      <c r="N955" s="107"/>
      <c r="O955" s="107"/>
      <c r="P955" s="107"/>
      <c r="Q955" s="92"/>
      <c r="R955" s="92"/>
      <c r="S955" s="92"/>
      <c r="T955" s="92"/>
      <c r="U955" s="92"/>
      <c r="V955" s="92"/>
      <c r="W955" s="92"/>
      <c r="X955" s="92"/>
      <c r="Y955" s="92"/>
      <c r="Z955" s="92"/>
    </row>
    <row r="956" spans="11:26">
      <c r="K956" s="6"/>
      <c r="L956" s="107"/>
      <c r="M956" s="107"/>
      <c r="N956" s="107"/>
      <c r="O956" s="107"/>
      <c r="P956" s="107"/>
      <c r="Q956" s="92"/>
      <c r="R956" s="92"/>
      <c r="S956" s="92"/>
      <c r="T956" s="92"/>
      <c r="U956" s="92"/>
      <c r="V956" s="92"/>
      <c r="W956" s="92"/>
      <c r="X956" s="92"/>
      <c r="Y956" s="92"/>
      <c r="Z956" s="92"/>
    </row>
    <row r="957" spans="11:26">
      <c r="K957" s="6"/>
      <c r="L957" s="107"/>
      <c r="M957" s="107"/>
      <c r="N957" s="107"/>
      <c r="O957" s="107"/>
      <c r="P957" s="107"/>
      <c r="Q957" s="92"/>
      <c r="R957" s="92"/>
      <c r="S957" s="92"/>
      <c r="T957" s="92"/>
      <c r="U957" s="92"/>
      <c r="V957" s="92"/>
      <c r="W957" s="92"/>
      <c r="X957" s="92"/>
      <c r="Y957" s="92"/>
      <c r="Z957" s="92"/>
    </row>
    <row r="958" spans="11:26">
      <c r="K958" s="6"/>
      <c r="L958" s="107"/>
      <c r="M958" s="107"/>
      <c r="N958" s="107"/>
      <c r="O958" s="107"/>
      <c r="P958" s="107"/>
      <c r="Q958" s="92"/>
      <c r="R958" s="92"/>
      <c r="S958" s="92"/>
      <c r="T958" s="92"/>
      <c r="U958" s="92"/>
      <c r="V958" s="92"/>
      <c r="W958" s="92"/>
      <c r="X958" s="92"/>
      <c r="Y958" s="92"/>
      <c r="Z958" s="92"/>
    </row>
    <row r="959" spans="11:26">
      <c r="K959" s="6"/>
      <c r="L959" s="107"/>
      <c r="M959" s="107"/>
      <c r="N959" s="107"/>
      <c r="O959" s="107"/>
      <c r="P959" s="107"/>
      <c r="Q959" s="92"/>
      <c r="R959" s="92"/>
      <c r="S959" s="92"/>
      <c r="T959" s="92"/>
      <c r="U959" s="92"/>
      <c r="V959" s="92"/>
      <c r="W959" s="92"/>
      <c r="X959" s="92"/>
      <c r="Y959" s="92"/>
      <c r="Z959" s="92"/>
    </row>
    <row r="960" spans="11:26">
      <c r="K960" s="6"/>
      <c r="L960" s="107"/>
      <c r="M960" s="107"/>
      <c r="N960" s="107"/>
      <c r="O960" s="107"/>
      <c r="P960" s="107"/>
      <c r="Q960" s="92"/>
      <c r="R960" s="92"/>
      <c r="S960" s="92"/>
      <c r="T960" s="92"/>
      <c r="U960" s="92"/>
      <c r="V960" s="92"/>
      <c r="W960" s="92"/>
      <c r="X960" s="92"/>
      <c r="Y960" s="92"/>
      <c r="Z960" s="92"/>
    </row>
    <row r="961" spans="11:26">
      <c r="K961" s="6"/>
      <c r="L961" s="107"/>
      <c r="M961" s="107"/>
      <c r="N961" s="107"/>
      <c r="O961" s="107"/>
      <c r="P961" s="107"/>
      <c r="Q961" s="92"/>
      <c r="R961" s="92"/>
      <c r="S961" s="92"/>
      <c r="T961" s="92"/>
      <c r="U961" s="92"/>
      <c r="V961" s="92"/>
      <c r="W961" s="92"/>
      <c r="X961" s="92"/>
      <c r="Y961" s="92"/>
      <c r="Z961" s="92"/>
    </row>
    <row r="962" spans="11:26">
      <c r="K962" s="6"/>
      <c r="L962" s="107"/>
      <c r="M962" s="107"/>
      <c r="N962" s="107"/>
      <c r="O962" s="107"/>
      <c r="P962" s="107"/>
      <c r="Q962" s="92"/>
      <c r="R962" s="92"/>
      <c r="S962" s="92"/>
      <c r="T962" s="92"/>
      <c r="U962" s="92"/>
      <c r="V962" s="92"/>
      <c r="W962" s="92"/>
      <c r="X962" s="92"/>
      <c r="Y962" s="92"/>
      <c r="Z962" s="92"/>
    </row>
    <row r="963" spans="11:26">
      <c r="K963" s="6"/>
      <c r="L963" s="107"/>
      <c r="M963" s="107"/>
      <c r="N963" s="107"/>
      <c r="O963" s="107"/>
      <c r="P963" s="107"/>
      <c r="Q963" s="92"/>
      <c r="R963" s="92"/>
      <c r="S963" s="92"/>
      <c r="T963" s="92"/>
      <c r="U963" s="92"/>
      <c r="V963" s="92"/>
      <c r="W963" s="92"/>
      <c r="X963" s="92"/>
      <c r="Y963" s="92"/>
      <c r="Z963" s="92"/>
    </row>
    <row r="964" spans="11:26">
      <c r="K964" s="6"/>
      <c r="L964" s="107"/>
      <c r="M964" s="107"/>
      <c r="N964" s="107"/>
      <c r="O964" s="107"/>
      <c r="P964" s="107"/>
      <c r="Q964" s="92"/>
      <c r="R964" s="92"/>
      <c r="S964" s="92"/>
      <c r="T964" s="92"/>
      <c r="U964" s="92"/>
      <c r="V964" s="92"/>
      <c r="W964" s="92"/>
      <c r="X964" s="92"/>
      <c r="Y964" s="92"/>
      <c r="Z964" s="92"/>
    </row>
    <row r="965" spans="11:26">
      <c r="K965" s="6"/>
      <c r="L965" s="107"/>
      <c r="M965" s="107"/>
      <c r="N965" s="107"/>
      <c r="O965" s="107"/>
      <c r="P965" s="107"/>
      <c r="Q965" s="92"/>
      <c r="R965" s="92"/>
      <c r="S965" s="92"/>
      <c r="T965" s="92"/>
      <c r="U965" s="92"/>
      <c r="V965" s="92"/>
      <c r="W965" s="92"/>
      <c r="X965" s="92"/>
      <c r="Y965" s="92"/>
      <c r="Z965" s="92"/>
    </row>
    <row r="966" spans="11:26">
      <c r="K966" s="6"/>
      <c r="L966" s="107"/>
      <c r="M966" s="107"/>
      <c r="N966" s="107"/>
      <c r="O966" s="107"/>
      <c r="P966" s="107"/>
      <c r="Q966" s="92"/>
      <c r="R966" s="92"/>
      <c r="S966" s="92"/>
      <c r="T966" s="92"/>
      <c r="U966" s="92"/>
      <c r="V966" s="92"/>
      <c r="W966" s="92"/>
      <c r="X966" s="92"/>
      <c r="Y966" s="92"/>
      <c r="Z966" s="92"/>
    </row>
    <row r="967" spans="11:26">
      <c r="K967" s="6"/>
      <c r="L967" s="107"/>
      <c r="M967" s="107"/>
      <c r="N967" s="107"/>
      <c r="O967" s="107"/>
      <c r="P967" s="107"/>
      <c r="Q967" s="92"/>
      <c r="R967" s="92"/>
      <c r="S967" s="92"/>
      <c r="T967" s="92"/>
      <c r="U967" s="92"/>
      <c r="V967" s="92"/>
      <c r="W967" s="92"/>
      <c r="X967" s="92"/>
      <c r="Y967" s="92"/>
      <c r="Z967" s="92"/>
    </row>
    <row r="968" spans="11:26">
      <c r="K968" s="6"/>
      <c r="L968" s="107"/>
      <c r="M968" s="107"/>
      <c r="N968" s="107"/>
      <c r="O968" s="107"/>
      <c r="P968" s="107"/>
      <c r="Q968" s="92"/>
      <c r="R968" s="92"/>
      <c r="S968" s="92"/>
      <c r="T968" s="92"/>
      <c r="U968" s="92"/>
      <c r="V968" s="92"/>
      <c r="W968" s="92"/>
      <c r="X968" s="92"/>
      <c r="Y968" s="92"/>
      <c r="Z968" s="92"/>
    </row>
    <row r="969" spans="11:26">
      <c r="K969" s="6"/>
      <c r="L969" s="107"/>
      <c r="M969" s="107"/>
      <c r="N969" s="107"/>
      <c r="O969" s="107"/>
      <c r="P969" s="107"/>
      <c r="Q969" s="92"/>
      <c r="R969" s="92"/>
      <c r="S969" s="92"/>
      <c r="T969" s="92"/>
      <c r="U969" s="92"/>
      <c r="V969" s="92"/>
      <c r="W969" s="92"/>
      <c r="X969" s="92"/>
      <c r="Y969" s="92"/>
      <c r="Z969" s="92"/>
    </row>
    <row r="970" spans="11:26">
      <c r="K970" s="6"/>
      <c r="L970" s="107"/>
      <c r="M970" s="107"/>
      <c r="N970" s="107"/>
      <c r="O970" s="107"/>
      <c r="P970" s="107"/>
      <c r="Q970" s="92"/>
      <c r="R970" s="92"/>
      <c r="S970" s="92"/>
      <c r="T970" s="92"/>
      <c r="U970" s="92"/>
      <c r="V970" s="92"/>
      <c r="W970" s="92"/>
      <c r="X970" s="92"/>
      <c r="Y970" s="92"/>
      <c r="Z970" s="92"/>
    </row>
    <row r="971" spans="11:26">
      <c r="K971" s="6"/>
      <c r="L971" s="107"/>
      <c r="M971" s="107"/>
      <c r="N971" s="107"/>
      <c r="O971" s="107"/>
      <c r="P971" s="107"/>
      <c r="Q971" s="92"/>
      <c r="R971" s="92"/>
      <c r="S971" s="92"/>
      <c r="T971" s="92"/>
      <c r="U971" s="92"/>
      <c r="V971" s="92"/>
      <c r="W971" s="92"/>
      <c r="X971" s="92"/>
      <c r="Y971" s="92"/>
      <c r="Z971" s="92"/>
    </row>
    <row r="972" spans="11:26">
      <c r="K972" s="6"/>
      <c r="L972" s="107"/>
      <c r="M972" s="107"/>
      <c r="N972" s="107"/>
      <c r="O972" s="107"/>
      <c r="P972" s="107"/>
      <c r="Q972" s="92"/>
      <c r="R972" s="92"/>
      <c r="S972" s="92"/>
      <c r="T972" s="92"/>
      <c r="U972" s="92"/>
      <c r="V972" s="92"/>
      <c r="W972" s="92"/>
      <c r="X972" s="92"/>
      <c r="Y972" s="92"/>
      <c r="Z972" s="92"/>
    </row>
    <row r="973" spans="11:26">
      <c r="K973" s="6"/>
      <c r="L973" s="107"/>
      <c r="M973" s="107"/>
      <c r="N973" s="107"/>
      <c r="O973" s="107"/>
      <c r="P973" s="107"/>
      <c r="Q973" s="92"/>
      <c r="R973" s="92"/>
      <c r="S973" s="92"/>
      <c r="T973" s="92"/>
      <c r="U973" s="92"/>
      <c r="V973" s="92"/>
      <c r="W973" s="92"/>
      <c r="X973" s="92"/>
      <c r="Y973" s="92"/>
      <c r="Z973" s="92"/>
    </row>
    <row r="974" spans="11:26">
      <c r="K974" s="6"/>
      <c r="L974" s="107"/>
      <c r="M974" s="107"/>
      <c r="N974" s="107"/>
      <c r="O974" s="107"/>
      <c r="P974" s="107"/>
      <c r="Q974" s="92"/>
      <c r="R974" s="92"/>
      <c r="S974" s="92"/>
      <c r="T974" s="92"/>
      <c r="U974" s="92"/>
      <c r="V974" s="92"/>
      <c r="W974" s="92"/>
      <c r="X974" s="92"/>
      <c r="Y974" s="92"/>
      <c r="Z974" s="92"/>
    </row>
    <row r="975" spans="11:26">
      <c r="K975" s="6"/>
      <c r="L975" s="107"/>
      <c r="M975" s="107"/>
      <c r="N975" s="107"/>
      <c r="O975" s="107"/>
      <c r="P975" s="107"/>
      <c r="Q975" s="92"/>
      <c r="R975" s="92"/>
      <c r="S975" s="92"/>
      <c r="T975" s="92"/>
      <c r="U975" s="92"/>
      <c r="V975" s="92"/>
      <c r="W975" s="92"/>
      <c r="X975" s="92"/>
      <c r="Y975" s="92"/>
      <c r="Z975" s="92"/>
    </row>
    <row r="976" spans="11:26">
      <c r="K976" s="6"/>
      <c r="L976" s="107"/>
      <c r="M976" s="107"/>
      <c r="N976" s="107"/>
      <c r="O976" s="107"/>
      <c r="P976" s="107"/>
      <c r="Q976" s="92"/>
      <c r="R976" s="92"/>
      <c r="S976" s="92"/>
      <c r="T976" s="92"/>
      <c r="U976" s="92"/>
      <c r="V976" s="92"/>
      <c r="W976" s="92"/>
      <c r="X976" s="92"/>
      <c r="Y976" s="92"/>
      <c r="Z976" s="92"/>
    </row>
    <row r="977" spans="11:26">
      <c r="K977" s="6"/>
      <c r="L977" s="107"/>
      <c r="M977" s="107"/>
      <c r="N977" s="107"/>
      <c r="O977" s="107"/>
      <c r="P977" s="107"/>
      <c r="Q977" s="92"/>
      <c r="R977" s="92"/>
      <c r="S977" s="92"/>
      <c r="T977" s="92"/>
      <c r="U977" s="92"/>
      <c r="V977" s="92"/>
      <c r="W977" s="92"/>
      <c r="X977" s="92"/>
      <c r="Y977" s="92"/>
      <c r="Z977" s="92"/>
    </row>
    <row r="978" spans="11:26">
      <c r="K978" s="6"/>
      <c r="L978" s="107"/>
      <c r="M978" s="107"/>
      <c r="N978" s="107"/>
      <c r="O978" s="107"/>
      <c r="P978" s="107"/>
      <c r="Q978" s="92"/>
      <c r="R978" s="92"/>
      <c r="S978" s="92"/>
      <c r="T978" s="92"/>
      <c r="U978" s="92"/>
      <c r="V978" s="92"/>
      <c r="W978" s="92"/>
      <c r="X978" s="92"/>
      <c r="Y978" s="92"/>
      <c r="Z978" s="92"/>
    </row>
    <row r="979" spans="11:26">
      <c r="K979" s="6"/>
      <c r="L979" s="107"/>
      <c r="M979" s="107"/>
      <c r="N979" s="107"/>
      <c r="O979" s="107"/>
      <c r="P979" s="107"/>
      <c r="Q979" s="92"/>
      <c r="R979" s="92"/>
      <c r="S979" s="92"/>
      <c r="T979" s="92"/>
      <c r="U979" s="92"/>
      <c r="V979" s="92"/>
      <c r="W979" s="92"/>
      <c r="X979" s="92"/>
      <c r="Y979" s="92"/>
      <c r="Z979" s="92"/>
    </row>
    <row r="980" spans="11:26">
      <c r="K980" s="6"/>
      <c r="L980" s="107"/>
      <c r="M980" s="107"/>
      <c r="N980" s="107"/>
      <c r="O980" s="107"/>
      <c r="P980" s="107"/>
      <c r="Q980" s="92"/>
      <c r="R980" s="92"/>
      <c r="S980" s="92"/>
      <c r="T980" s="92"/>
      <c r="U980" s="92"/>
      <c r="V980" s="92"/>
      <c r="W980" s="92"/>
      <c r="X980" s="92"/>
      <c r="Y980" s="92"/>
      <c r="Z980" s="92"/>
    </row>
    <row r="981" spans="11:26">
      <c r="K981" s="6"/>
      <c r="L981" s="107"/>
      <c r="M981" s="107"/>
      <c r="N981" s="107"/>
      <c r="O981" s="107"/>
      <c r="P981" s="107"/>
      <c r="Q981" s="92"/>
      <c r="R981" s="92"/>
      <c r="S981" s="92"/>
      <c r="T981" s="92"/>
      <c r="U981" s="92"/>
      <c r="V981" s="92"/>
      <c r="W981" s="92"/>
      <c r="X981" s="92"/>
      <c r="Y981" s="92"/>
      <c r="Z981" s="92"/>
    </row>
    <row r="982" spans="11:26">
      <c r="K982" s="6"/>
      <c r="L982" s="107"/>
      <c r="M982" s="107"/>
      <c r="N982" s="107"/>
      <c r="O982" s="107"/>
      <c r="P982" s="107"/>
      <c r="Q982" s="92"/>
      <c r="R982" s="92"/>
      <c r="S982" s="92"/>
      <c r="T982" s="92"/>
      <c r="U982" s="92"/>
      <c r="V982" s="92"/>
      <c r="W982" s="92"/>
      <c r="X982" s="92"/>
      <c r="Y982" s="92"/>
      <c r="Z982" s="92"/>
    </row>
    <row r="983" spans="11:26">
      <c r="K983" s="6"/>
      <c r="L983" s="107"/>
      <c r="M983" s="107"/>
      <c r="N983" s="107"/>
      <c r="O983" s="107"/>
      <c r="P983" s="107"/>
      <c r="Q983" s="92"/>
      <c r="R983" s="92"/>
      <c r="S983" s="92"/>
      <c r="T983" s="92"/>
      <c r="U983" s="92"/>
      <c r="V983" s="92"/>
      <c r="W983" s="92"/>
      <c r="X983" s="92"/>
      <c r="Y983" s="92"/>
      <c r="Z983" s="92"/>
    </row>
    <row r="984" spans="11:26">
      <c r="K984" s="6"/>
      <c r="L984" s="107"/>
      <c r="M984" s="107"/>
      <c r="N984" s="107"/>
      <c r="O984" s="107"/>
      <c r="P984" s="107"/>
      <c r="Q984" s="92"/>
      <c r="R984" s="92"/>
      <c r="S984" s="92"/>
      <c r="T984" s="92"/>
      <c r="U984" s="92"/>
      <c r="V984" s="92"/>
      <c r="W984" s="92"/>
      <c r="X984" s="92"/>
      <c r="Y984" s="92"/>
      <c r="Z984" s="92"/>
    </row>
    <row r="985" spans="11:26">
      <c r="K985" s="6"/>
      <c r="L985" s="107"/>
      <c r="M985" s="107"/>
      <c r="N985" s="107"/>
      <c r="O985" s="107"/>
      <c r="P985" s="107"/>
      <c r="Q985" s="92"/>
      <c r="R985" s="92"/>
      <c r="S985" s="92"/>
      <c r="T985" s="92"/>
      <c r="U985" s="92"/>
      <c r="V985" s="92"/>
      <c r="W985" s="92"/>
      <c r="X985" s="92"/>
      <c r="Y985" s="92"/>
      <c r="Z985" s="92"/>
    </row>
    <row r="986" spans="11:26">
      <c r="K986" s="6"/>
      <c r="L986" s="107"/>
      <c r="M986" s="107"/>
      <c r="N986" s="107"/>
      <c r="O986" s="107"/>
      <c r="P986" s="107"/>
      <c r="Q986" s="92"/>
      <c r="R986" s="92"/>
      <c r="S986" s="92"/>
      <c r="T986" s="92"/>
      <c r="U986" s="92"/>
      <c r="V986" s="92"/>
      <c r="W986" s="92"/>
      <c r="X986" s="92"/>
      <c r="Y986" s="92"/>
      <c r="Z986" s="92"/>
    </row>
    <row r="987" spans="11:26">
      <c r="K987" s="6"/>
      <c r="L987" s="107"/>
      <c r="M987" s="107"/>
      <c r="N987" s="107"/>
      <c r="O987" s="107"/>
      <c r="P987" s="107"/>
      <c r="Q987" s="92"/>
      <c r="R987" s="92"/>
      <c r="S987" s="92"/>
      <c r="T987" s="92"/>
      <c r="U987" s="92"/>
      <c r="V987" s="92"/>
      <c r="W987" s="92"/>
      <c r="X987" s="92"/>
      <c r="Y987" s="92"/>
      <c r="Z987" s="92"/>
    </row>
    <row r="988" spans="11:26">
      <c r="K988" s="6"/>
      <c r="L988" s="107"/>
      <c r="M988" s="107"/>
      <c r="N988" s="107"/>
      <c r="O988" s="107"/>
      <c r="P988" s="107"/>
      <c r="Q988" s="92"/>
      <c r="R988" s="92"/>
      <c r="S988" s="92"/>
      <c r="T988" s="92"/>
      <c r="U988" s="92"/>
      <c r="V988" s="92"/>
      <c r="W988" s="92"/>
      <c r="X988" s="92"/>
      <c r="Y988" s="92"/>
      <c r="Z988" s="92"/>
    </row>
    <row r="989" spans="11:26">
      <c r="K989" s="6"/>
      <c r="L989" s="107"/>
      <c r="M989" s="107"/>
      <c r="N989" s="107"/>
      <c r="O989" s="107"/>
      <c r="P989" s="107"/>
      <c r="Q989" s="92"/>
      <c r="R989" s="92"/>
      <c r="S989" s="92"/>
      <c r="T989" s="92"/>
      <c r="U989" s="92"/>
      <c r="V989" s="92"/>
      <c r="W989" s="92"/>
      <c r="X989" s="92"/>
      <c r="Y989" s="92"/>
      <c r="Z989" s="92"/>
    </row>
    <row r="990" spans="11:26">
      <c r="K990" s="6"/>
      <c r="L990" s="107"/>
      <c r="M990" s="107"/>
      <c r="N990" s="107"/>
      <c r="O990" s="107"/>
      <c r="P990" s="107"/>
      <c r="Q990" s="92"/>
      <c r="R990" s="92"/>
      <c r="S990" s="92"/>
      <c r="T990" s="92"/>
      <c r="U990" s="92"/>
      <c r="V990" s="92"/>
      <c r="W990" s="92"/>
      <c r="X990" s="92"/>
      <c r="Y990" s="92"/>
      <c r="Z990" s="92"/>
    </row>
    <row r="991" spans="11:26">
      <c r="K991" s="6"/>
      <c r="L991" s="107"/>
      <c r="M991" s="107"/>
      <c r="N991" s="107"/>
      <c r="O991" s="107"/>
      <c r="P991" s="107"/>
      <c r="Q991" s="92"/>
      <c r="R991" s="92"/>
      <c r="S991" s="92"/>
      <c r="T991" s="92"/>
      <c r="U991" s="92"/>
      <c r="V991" s="92"/>
      <c r="W991" s="92"/>
      <c r="X991" s="92"/>
      <c r="Y991" s="92"/>
      <c r="Z991" s="92"/>
    </row>
    <row r="992" spans="11:26">
      <c r="K992" s="6"/>
      <c r="L992" s="107"/>
      <c r="M992" s="107"/>
      <c r="N992" s="107"/>
      <c r="O992" s="107"/>
      <c r="P992" s="107"/>
      <c r="Q992" s="92"/>
      <c r="R992" s="92"/>
      <c r="S992" s="92"/>
      <c r="T992" s="92"/>
      <c r="U992" s="92"/>
      <c r="V992" s="92"/>
      <c r="W992" s="92"/>
      <c r="X992" s="92"/>
      <c r="Y992" s="92"/>
      <c r="Z992" s="92"/>
    </row>
    <row r="993" spans="11:26">
      <c r="K993" s="6"/>
      <c r="L993" s="107"/>
      <c r="M993" s="107"/>
      <c r="N993" s="107"/>
      <c r="O993" s="107"/>
      <c r="P993" s="107"/>
      <c r="Q993" s="92"/>
      <c r="R993" s="92"/>
      <c r="S993" s="92"/>
      <c r="T993" s="92"/>
      <c r="U993" s="92"/>
      <c r="V993" s="92"/>
      <c r="W993" s="92"/>
      <c r="X993" s="92"/>
      <c r="Y993" s="92"/>
      <c r="Z993" s="92"/>
    </row>
    <row r="994" spans="11:26">
      <c r="K994" s="6"/>
      <c r="L994" s="107"/>
      <c r="M994" s="107"/>
      <c r="N994" s="107"/>
      <c r="O994" s="107"/>
      <c r="P994" s="107"/>
      <c r="Q994" s="92"/>
      <c r="R994" s="92"/>
      <c r="S994" s="92"/>
      <c r="T994" s="92"/>
      <c r="U994" s="92"/>
      <c r="V994" s="92"/>
      <c r="W994" s="92"/>
      <c r="X994" s="92"/>
      <c r="Y994" s="92"/>
      <c r="Z994" s="92"/>
    </row>
    <row r="995" spans="11:26">
      <c r="K995" s="6"/>
      <c r="L995" s="107"/>
      <c r="M995" s="107"/>
      <c r="N995" s="107"/>
      <c r="O995" s="107"/>
      <c r="P995" s="107"/>
      <c r="Q995" s="92"/>
      <c r="R995" s="92"/>
      <c r="S995" s="92"/>
      <c r="T995" s="92"/>
      <c r="U995" s="92"/>
      <c r="V995" s="92"/>
      <c r="W995" s="92"/>
      <c r="X995" s="92"/>
      <c r="Y995" s="92"/>
      <c r="Z995" s="92"/>
    </row>
    <row r="996" spans="11:26">
      <c r="K996" s="6"/>
      <c r="L996" s="107"/>
      <c r="M996" s="107"/>
      <c r="N996" s="107"/>
      <c r="O996" s="107"/>
      <c r="P996" s="107"/>
      <c r="Q996" s="92"/>
      <c r="R996" s="92"/>
      <c r="S996" s="92"/>
      <c r="T996" s="92"/>
      <c r="U996" s="92"/>
      <c r="V996" s="92"/>
      <c r="W996" s="92"/>
      <c r="X996" s="92"/>
      <c r="Y996" s="92"/>
      <c r="Z996" s="92"/>
    </row>
    <row r="997" spans="11:26">
      <c r="K997" s="6"/>
      <c r="L997" s="107"/>
      <c r="M997" s="107"/>
      <c r="N997" s="107"/>
      <c r="O997" s="107"/>
      <c r="P997" s="107"/>
      <c r="Q997" s="92"/>
      <c r="R997" s="92"/>
      <c r="S997" s="92"/>
      <c r="T997" s="92"/>
      <c r="U997" s="92"/>
      <c r="V997" s="92"/>
      <c r="W997" s="92"/>
      <c r="X997" s="92"/>
      <c r="Y997" s="92"/>
      <c r="Z997" s="92"/>
    </row>
    <row r="998" spans="11:26">
      <c r="K998" s="6"/>
      <c r="L998" s="107"/>
      <c r="M998" s="107"/>
      <c r="N998" s="107"/>
      <c r="O998" s="107"/>
      <c r="P998" s="107"/>
      <c r="Q998" s="92"/>
      <c r="R998" s="92"/>
      <c r="S998" s="92"/>
      <c r="T998" s="92"/>
      <c r="U998" s="92"/>
      <c r="V998" s="92"/>
      <c r="W998" s="92"/>
      <c r="X998" s="92"/>
      <c r="Y998" s="92"/>
      <c r="Z998" s="92"/>
    </row>
    <row r="999" spans="11:26">
      <c r="K999" s="6"/>
      <c r="L999" s="107"/>
      <c r="M999" s="107"/>
      <c r="N999" s="107"/>
      <c r="O999" s="107"/>
      <c r="P999" s="107"/>
      <c r="Q999" s="92"/>
      <c r="R999" s="92"/>
      <c r="S999" s="92"/>
      <c r="T999" s="92"/>
      <c r="U999" s="92"/>
      <c r="V999" s="92"/>
      <c r="W999" s="92"/>
      <c r="X999" s="92"/>
      <c r="Y999" s="92"/>
      <c r="Z999" s="92"/>
    </row>
    <row r="1000" spans="11:26">
      <c r="K1000" s="6"/>
      <c r="L1000" s="107"/>
      <c r="M1000" s="107"/>
      <c r="N1000" s="107"/>
      <c r="O1000" s="107"/>
      <c r="P1000" s="107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</row>
    <row r="1001" spans="11:26">
      <c r="K1001" s="6"/>
      <c r="L1001" s="107"/>
      <c r="M1001" s="107"/>
      <c r="N1001" s="107"/>
      <c r="O1001" s="107"/>
      <c r="P1001" s="107"/>
      <c r="Q1001" s="92"/>
      <c r="R1001" s="92"/>
      <c r="S1001" s="92"/>
      <c r="T1001" s="92"/>
      <c r="U1001" s="92"/>
      <c r="V1001" s="92"/>
      <c r="W1001" s="92"/>
      <c r="X1001" s="92"/>
      <c r="Y1001" s="92"/>
      <c r="Z1001" s="92"/>
    </row>
    <row r="1002" spans="11:26">
      <c r="K1002" s="6"/>
      <c r="L1002" s="107"/>
      <c r="M1002" s="107"/>
      <c r="N1002" s="107"/>
      <c r="O1002" s="107"/>
      <c r="P1002" s="107"/>
      <c r="Q1002" s="92"/>
      <c r="R1002" s="92"/>
      <c r="S1002" s="92"/>
      <c r="T1002" s="92"/>
      <c r="U1002" s="92"/>
      <c r="V1002" s="92"/>
      <c r="W1002" s="92"/>
      <c r="X1002" s="92"/>
      <c r="Y1002" s="92"/>
      <c r="Z1002" s="92"/>
    </row>
    <row r="1003" spans="11:26">
      <c r="K1003" s="6"/>
      <c r="L1003" s="107"/>
      <c r="M1003" s="107"/>
      <c r="N1003" s="107"/>
      <c r="O1003" s="107"/>
      <c r="P1003" s="107"/>
      <c r="Q1003" s="92"/>
      <c r="R1003" s="92"/>
      <c r="S1003" s="92"/>
      <c r="T1003" s="92"/>
      <c r="U1003" s="92"/>
      <c r="V1003" s="92"/>
      <c r="W1003" s="92"/>
      <c r="X1003" s="92"/>
      <c r="Y1003" s="92"/>
      <c r="Z1003" s="92"/>
    </row>
    <row r="1004" spans="11:26">
      <c r="K1004" s="6"/>
      <c r="L1004" s="107"/>
      <c r="M1004" s="107"/>
      <c r="N1004" s="107"/>
      <c r="O1004" s="107"/>
      <c r="P1004" s="107"/>
      <c r="Q1004" s="92"/>
      <c r="R1004" s="92"/>
      <c r="S1004" s="92"/>
      <c r="T1004" s="92"/>
      <c r="U1004" s="92"/>
      <c r="V1004" s="92"/>
      <c r="W1004" s="92"/>
      <c r="X1004" s="92"/>
      <c r="Y1004" s="92"/>
      <c r="Z1004" s="92"/>
    </row>
    <row r="1005" spans="11:26">
      <c r="K1005" s="6"/>
      <c r="L1005" s="107"/>
      <c r="M1005" s="107"/>
      <c r="N1005" s="107"/>
      <c r="O1005" s="107"/>
      <c r="P1005" s="107"/>
      <c r="Q1005" s="92"/>
      <c r="R1005" s="92"/>
      <c r="S1005" s="92"/>
      <c r="T1005" s="92"/>
      <c r="U1005" s="92"/>
      <c r="V1005" s="92"/>
      <c r="W1005" s="92"/>
      <c r="X1005" s="92"/>
      <c r="Y1005" s="92"/>
      <c r="Z1005" s="92"/>
    </row>
    <row r="1006" spans="11:26">
      <c r="K1006" s="6"/>
      <c r="L1006" s="107"/>
      <c r="M1006" s="107"/>
      <c r="N1006" s="107"/>
      <c r="O1006" s="107"/>
      <c r="P1006" s="107"/>
      <c r="Q1006" s="92"/>
      <c r="R1006" s="92"/>
      <c r="S1006" s="92"/>
      <c r="T1006" s="92"/>
      <c r="U1006" s="92"/>
      <c r="V1006" s="92"/>
      <c r="W1006" s="92"/>
      <c r="X1006" s="92"/>
      <c r="Y1006" s="92"/>
      <c r="Z1006" s="92"/>
    </row>
    <row r="1007" spans="11:26">
      <c r="K1007" s="6"/>
      <c r="L1007" s="107"/>
      <c r="M1007" s="107"/>
      <c r="N1007" s="107"/>
      <c r="O1007" s="107"/>
      <c r="P1007" s="107"/>
      <c r="Q1007" s="92"/>
      <c r="R1007" s="92"/>
      <c r="S1007" s="92"/>
      <c r="T1007" s="92"/>
      <c r="U1007" s="92"/>
      <c r="V1007" s="92"/>
      <c r="W1007" s="92"/>
      <c r="X1007" s="92"/>
      <c r="Y1007" s="92"/>
      <c r="Z1007" s="92"/>
    </row>
    <row r="1008" spans="11:26">
      <c r="K1008" s="6"/>
      <c r="L1008" s="107"/>
      <c r="M1008" s="107"/>
      <c r="N1008" s="107"/>
      <c r="O1008" s="107"/>
      <c r="P1008" s="107"/>
      <c r="Q1008" s="92"/>
      <c r="R1008" s="92"/>
      <c r="S1008" s="92"/>
      <c r="T1008" s="92"/>
      <c r="U1008" s="92"/>
      <c r="V1008" s="92"/>
      <c r="W1008" s="92"/>
      <c r="X1008" s="92"/>
      <c r="Y1008" s="92"/>
      <c r="Z1008" s="92"/>
    </row>
    <row r="1009" spans="11:26">
      <c r="K1009" s="6"/>
      <c r="L1009" s="107"/>
      <c r="M1009" s="107"/>
      <c r="N1009" s="107"/>
      <c r="O1009" s="107"/>
      <c r="P1009" s="107"/>
      <c r="Q1009" s="92"/>
      <c r="R1009" s="92"/>
      <c r="S1009" s="92"/>
      <c r="T1009" s="92"/>
      <c r="U1009" s="92"/>
      <c r="V1009" s="92"/>
      <c r="W1009" s="92"/>
      <c r="X1009" s="92"/>
      <c r="Y1009" s="92"/>
      <c r="Z1009" s="92"/>
    </row>
    <row r="1010" spans="11:26">
      <c r="K1010" s="6"/>
      <c r="L1010" s="107"/>
      <c r="M1010" s="107"/>
      <c r="N1010" s="107"/>
      <c r="O1010" s="107"/>
      <c r="P1010" s="107"/>
      <c r="Q1010" s="92"/>
      <c r="R1010" s="92"/>
      <c r="S1010" s="92"/>
      <c r="T1010" s="92"/>
      <c r="U1010" s="92"/>
      <c r="V1010" s="92"/>
      <c r="W1010" s="92"/>
      <c r="X1010" s="92"/>
      <c r="Y1010" s="92"/>
      <c r="Z1010" s="92"/>
    </row>
    <row r="1011" spans="11:26">
      <c r="K1011" s="6"/>
      <c r="L1011" s="107"/>
      <c r="M1011" s="107"/>
      <c r="N1011" s="107"/>
      <c r="O1011" s="107"/>
      <c r="P1011" s="107"/>
      <c r="Q1011" s="92"/>
      <c r="R1011" s="92"/>
      <c r="S1011" s="92"/>
      <c r="T1011" s="92"/>
      <c r="U1011" s="92"/>
      <c r="V1011" s="92"/>
      <c r="W1011" s="92"/>
      <c r="X1011" s="92"/>
      <c r="Y1011" s="92"/>
      <c r="Z1011" s="92"/>
    </row>
    <row r="1012" spans="11:26">
      <c r="K1012" s="6"/>
      <c r="L1012" s="107"/>
      <c r="M1012" s="107"/>
      <c r="N1012" s="107"/>
      <c r="O1012" s="107"/>
      <c r="P1012" s="107"/>
      <c r="Q1012" s="92"/>
      <c r="R1012" s="92"/>
      <c r="S1012" s="92"/>
      <c r="T1012" s="92"/>
      <c r="U1012" s="92"/>
      <c r="V1012" s="92"/>
      <c r="W1012" s="92"/>
      <c r="X1012" s="92"/>
      <c r="Y1012" s="92"/>
      <c r="Z1012" s="92"/>
    </row>
    <row r="1013" spans="11:26">
      <c r="K1013" s="6"/>
      <c r="L1013" s="107"/>
      <c r="M1013" s="107"/>
      <c r="N1013" s="107"/>
      <c r="O1013" s="107"/>
      <c r="P1013" s="107"/>
      <c r="Q1013" s="92"/>
      <c r="R1013" s="92"/>
      <c r="S1013" s="92"/>
      <c r="T1013" s="92"/>
      <c r="U1013" s="92"/>
      <c r="V1013" s="92"/>
      <c r="W1013" s="92"/>
      <c r="X1013" s="92"/>
      <c r="Y1013" s="92"/>
      <c r="Z1013" s="92"/>
    </row>
    <row r="1014" spans="11:26">
      <c r="K1014" s="6"/>
      <c r="L1014" s="107"/>
      <c r="M1014" s="107"/>
      <c r="N1014" s="107"/>
      <c r="O1014" s="107"/>
      <c r="P1014" s="107"/>
      <c r="Q1014" s="92"/>
      <c r="R1014" s="92"/>
      <c r="S1014" s="92"/>
      <c r="T1014" s="92"/>
      <c r="U1014" s="92"/>
      <c r="V1014" s="92"/>
      <c r="W1014" s="92"/>
      <c r="X1014" s="92"/>
      <c r="Y1014" s="92"/>
      <c r="Z1014" s="92"/>
    </row>
    <row r="1015" spans="11:26">
      <c r="K1015" s="6"/>
      <c r="L1015" s="107"/>
      <c r="M1015" s="107"/>
      <c r="N1015" s="107"/>
      <c r="O1015" s="107"/>
      <c r="P1015" s="107"/>
      <c r="Q1015" s="92"/>
      <c r="R1015" s="92"/>
      <c r="S1015" s="92"/>
      <c r="T1015" s="92"/>
      <c r="U1015" s="92"/>
      <c r="V1015" s="92"/>
      <c r="W1015" s="92"/>
      <c r="X1015" s="92"/>
      <c r="Y1015" s="92"/>
      <c r="Z1015" s="92"/>
    </row>
    <row r="1016" spans="11:26">
      <c r="K1016" s="6"/>
      <c r="L1016" s="107"/>
      <c r="M1016" s="107"/>
      <c r="N1016" s="107"/>
      <c r="O1016" s="107"/>
      <c r="P1016" s="107"/>
      <c r="Q1016" s="92"/>
      <c r="R1016" s="92"/>
      <c r="S1016" s="92"/>
      <c r="T1016" s="92"/>
      <c r="U1016" s="92"/>
      <c r="V1016" s="92"/>
      <c r="W1016" s="92"/>
      <c r="X1016" s="92"/>
      <c r="Y1016" s="92"/>
      <c r="Z1016" s="92"/>
    </row>
    <row r="1017" spans="11:26">
      <c r="K1017" s="6"/>
      <c r="L1017" s="107"/>
      <c r="M1017" s="107"/>
      <c r="N1017" s="107"/>
      <c r="O1017" s="107"/>
      <c r="P1017" s="107"/>
      <c r="Q1017" s="92"/>
      <c r="R1017" s="92"/>
      <c r="S1017" s="92"/>
      <c r="T1017" s="92"/>
      <c r="U1017" s="92"/>
      <c r="V1017" s="92"/>
      <c r="W1017" s="92"/>
      <c r="X1017" s="92"/>
      <c r="Y1017" s="92"/>
      <c r="Z1017" s="92"/>
    </row>
    <row r="1018" spans="11:26">
      <c r="K1018" s="6"/>
      <c r="L1018" s="107"/>
      <c r="M1018" s="107"/>
      <c r="N1018" s="107"/>
      <c r="O1018" s="107"/>
      <c r="P1018" s="107"/>
      <c r="Q1018" s="92"/>
      <c r="R1018" s="92"/>
      <c r="S1018" s="92"/>
      <c r="T1018" s="92"/>
      <c r="U1018" s="92"/>
      <c r="V1018" s="92"/>
      <c r="W1018" s="92"/>
      <c r="X1018" s="92"/>
      <c r="Y1018" s="92"/>
      <c r="Z1018" s="92"/>
    </row>
    <row r="1019" spans="11:26">
      <c r="K1019" s="6"/>
      <c r="L1019" s="107"/>
      <c r="M1019" s="107"/>
      <c r="N1019" s="107"/>
      <c r="O1019" s="107"/>
      <c r="P1019" s="107"/>
      <c r="Q1019" s="92"/>
      <c r="R1019" s="92"/>
      <c r="S1019" s="92"/>
      <c r="T1019" s="92"/>
      <c r="U1019" s="92"/>
      <c r="V1019" s="92"/>
      <c r="W1019" s="92"/>
      <c r="X1019" s="92"/>
      <c r="Y1019" s="92"/>
      <c r="Z1019" s="92"/>
    </row>
    <row r="1020" spans="11:26">
      <c r="K1020" s="6"/>
      <c r="L1020" s="107"/>
      <c r="M1020" s="107"/>
      <c r="N1020" s="107"/>
      <c r="O1020" s="107"/>
      <c r="P1020" s="107"/>
      <c r="Q1020" s="92"/>
      <c r="R1020" s="92"/>
      <c r="S1020" s="92"/>
      <c r="T1020" s="92"/>
      <c r="U1020" s="92"/>
      <c r="V1020" s="92"/>
      <c r="W1020" s="92"/>
      <c r="X1020" s="92"/>
      <c r="Y1020" s="92"/>
      <c r="Z1020" s="92"/>
    </row>
    <row r="1021" spans="11:26">
      <c r="K1021" s="6"/>
      <c r="L1021" s="107"/>
      <c r="M1021" s="107"/>
      <c r="N1021" s="107"/>
      <c r="O1021" s="107"/>
      <c r="P1021" s="107"/>
      <c r="Q1021" s="92"/>
      <c r="R1021" s="92"/>
      <c r="S1021" s="92"/>
      <c r="T1021" s="92"/>
      <c r="U1021" s="92"/>
      <c r="V1021" s="92"/>
      <c r="W1021" s="92"/>
      <c r="X1021" s="92"/>
      <c r="Y1021" s="92"/>
      <c r="Z1021" s="92"/>
    </row>
    <row r="1022" spans="11:26">
      <c r="K1022" s="6"/>
      <c r="L1022" s="107"/>
      <c r="M1022" s="107"/>
      <c r="N1022" s="107"/>
      <c r="O1022" s="107"/>
      <c r="P1022" s="107"/>
      <c r="Q1022" s="92"/>
      <c r="R1022" s="92"/>
      <c r="S1022" s="92"/>
      <c r="T1022" s="92"/>
      <c r="U1022" s="92"/>
      <c r="V1022" s="92"/>
      <c r="W1022" s="92"/>
      <c r="X1022" s="92"/>
      <c r="Y1022" s="92"/>
      <c r="Z1022" s="92"/>
    </row>
    <row r="1023" spans="11:26">
      <c r="K1023" s="6"/>
      <c r="L1023" s="107"/>
      <c r="M1023" s="107"/>
      <c r="N1023" s="107"/>
      <c r="O1023" s="107"/>
      <c r="P1023" s="107"/>
      <c r="Q1023" s="92"/>
      <c r="R1023" s="92"/>
      <c r="S1023" s="92"/>
      <c r="T1023" s="92"/>
      <c r="U1023" s="92"/>
      <c r="V1023" s="92"/>
      <c r="W1023" s="92"/>
      <c r="X1023" s="92"/>
      <c r="Y1023" s="92"/>
      <c r="Z1023" s="92"/>
    </row>
    <row r="1024" spans="11:26">
      <c r="L1024" s="107"/>
      <c r="M1024" s="107"/>
      <c r="N1024" s="107"/>
      <c r="O1024" s="107"/>
      <c r="P1024" s="107"/>
      <c r="Q1024" s="92"/>
      <c r="R1024" s="92"/>
      <c r="S1024" s="92"/>
      <c r="T1024" s="92"/>
      <c r="U1024" s="92"/>
      <c r="V1024" s="92"/>
      <c r="W1024" s="92"/>
      <c r="X1024" s="92"/>
      <c r="Y1024" s="92"/>
      <c r="Z1024" s="92"/>
    </row>
    <row r="1025" spans="11:26">
      <c r="L1025" s="107"/>
      <c r="M1025" s="107"/>
      <c r="N1025" s="107"/>
      <c r="O1025" s="107"/>
      <c r="P1025" s="107"/>
      <c r="Q1025" s="92"/>
      <c r="R1025" s="92"/>
      <c r="S1025" s="92"/>
      <c r="T1025" s="92"/>
      <c r="U1025" s="92"/>
      <c r="V1025" s="92"/>
      <c r="W1025" s="92"/>
      <c r="X1025" s="92"/>
      <c r="Y1025" s="92"/>
      <c r="Z1025" s="92"/>
    </row>
    <row r="1026" spans="11:26">
      <c r="K1026" s="6"/>
      <c r="L1026" s="107"/>
      <c r="M1026" s="107"/>
      <c r="N1026" s="107"/>
      <c r="O1026" s="107"/>
      <c r="P1026" s="107"/>
      <c r="Q1026" s="92"/>
      <c r="R1026" s="92"/>
      <c r="S1026" s="92"/>
      <c r="T1026" s="92"/>
      <c r="U1026" s="92"/>
      <c r="V1026" s="92"/>
      <c r="W1026" s="92"/>
      <c r="X1026" s="92"/>
      <c r="Y1026" s="92"/>
      <c r="Z1026" s="92"/>
    </row>
    <row r="1027" spans="11:26">
      <c r="K1027" s="6"/>
      <c r="L1027" s="107"/>
      <c r="M1027" s="107"/>
      <c r="N1027" s="107"/>
      <c r="O1027" s="107"/>
      <c r="P1027" s="107"/>
      <c r="Q1027" s="92"/>
      <c r="R1027" s="92"/>
      <c r="S1027" s="92"/>
      <c r="T1027" s="92"/>
      <c r="U1027" s="92"/>
      <c r="V1027" s="92"/>
      <c r="W1027" s="92"/>
      <c r="X1027" s="92"/>
      <c r="Y1027" s="92"/>
      <c r="Z1027" s="92"/>
    </row>
    <row r="1028" spans="11:26">
      <c r="K1028" s="6"/>
      <c r="L1028" s="107"/>
      <c r="M1028" s="107"/>
      <c r="N1028" s="107"/>
      <c r="O1028" s="107"/>
      <c r="P1028" s="107"/>
      <c r="Q1028" s="92"/>
      <c r="R1028" s="92"/>
      <c r="S1028" s="92"/>
      <c r="T1028" s="92"/>
      <c r="U1028" s="92"/>
      <c r="V1028" s="92"/>
      <c r="W1028" s="92"/>
      <c r="X1028" s="92"/>
      <c r="Y1028" s="92"/>
      <c r="Z1028" s="92"/>
    </row>
    <row r="1029" spans="11:26">
      <c r="K1029" s="6"/>
      <c r="L1029" s="107"/>
      <c r="M1029" s="107"/>
      <c r="N1029" s="107"/>
      <c r="O1029" s="107"/>
      <c r="P1029" s="107"/>
      <c r="Q1029" s="92"/>
      <c r="R1029" s="92"/>
      <c r="S1029" s="92"/>
      <c r="T1029" s="92"/>
      <c r="U1029" s="92"/>
      <c r="V1029" s="92"/>
      <c r="W1029" s="92"/>
      <c r="X1029" s="92"/>
      <c r="Y1029" s="92"/>
      <c r="Z1029" s="92"/>
    </row>
    <row r="1030" spans="11:26">
      <c r="K1030" s="6"/>
      <c r="L1030" s="107"/>
      <c r="M1030" s="107"/>
      <c r="N1030" s="107"/>
      <c r="O1030" s="107"/>
      <c r="P1030" s="107"/>
      <c r="Q1030" s="92"/>
      <c r="R1030" s="92"/>
      <c r="S1030" s="92"/>
      <c r="T1030" s="92"/>
      <c r="U1030" s="92"/>
      <c r="V1030" s="92"/>
      <c r="W1030" s="92"/>
      <c r="X1030" s="92"/>
      <c r="Y1030" s="92"/>
      <c r="Z1030" s="92"/>
    </row>
    <row r="1031" spans="11:26">
      <c r="K1031" s="6"/>
      <c r="L1031" s="107"/>
      <c r="M1031" s="107"/>
      <c r="N1031" s="107"/>
      <c r="O1031" s="107"/>
      <c r="P1031" s="107"/>
      <c r="Q1031" s="92"/>
      <c r="R1031" s="92"/>
      <c r="S1031" s="92"/>
      <c r="T1031" s="92"/>
      <c r="U1031" s="92"/>
      <c r="V1031" s="92"/>
      <c r="W1031" s="92"/>
      <c r="X1031" s="92"/>
      <c r="Y1031" s="92"/>
      <c r="Z1031" s="92"/>
    </row>
    <row r="1032" spans="11:26">
      <c r="K1032" s="6"/>
      <c r="L1032" s="107"/>
      <c r="M1032" s="107"/>
      <c r="N1032" s="107"/>
      <c r="O1032" s="107"/>
      <c r="P1032" s="107"/>
      <c r="Q1032" s="92"/>
      <c r="R1032" s="92"/>
      <c r="S1032" s="92"/>
      <c r="T1032" s="92"/>
      <c r="U1032" s="92"/>
      <c r="V1032" s="92"/>
      <c r="W1032" s="92"/>
      <c r="X1032" s="92"/>
      <c r="Y1032" s="92"/>
      <c r="Z1032" s="92"/>
    </row>
    <row r="1033" spans="11:26">
      <c r="K1033" s="6"/>
      <c r="L1033" s="107"/>
      <c r="M1033" s="107"/>
      <c r="N1033" s="107"/>
      <c r="O1033" s="107"/>
      <c r="P1033" s="107"/>
      <c r="Q1033" s="92"/>
      <c r="R1033" s="92"/>
      <c r="S1033" s="92"/>
      <c r="T1033" s="92"/>
      <c r="U1033" s="92"/>
      <c r="V1033" s="92"/>
      <c r="W1033" s="92"/>
      <c r="X1033" s="92"/>
      <c r="Y1033" s="92"/>
      <c r="Z1033" s="92"/>
    </row>
    <row r="1034" spans="11:26">
      <c r="K1034" s="6"/>
      <c r="L1034" s="107"/>
      <c r="M1034" s="107"/>
      <c r="N1034" s="107"/>
      <c r="O1034" s="107"/>
      <c r="P1034" s="107"/>
      <c r="Q1034" s="92"/>
      <c r="R1034" s="92"/>
      <c r="S1034" s="92"/>
      <c r="T1034" s="92"/>
      <c r="U1034" s="92"/>
      <c r="V1034" s="92"/>
      <c r="W1034" s="92"/>
      <c r="X1034" s="92"/>
      <c r="Y1034" s="92"/>
      <c r="Z1034" s="92"/>
    </row>
    <row r="1035" spans="11:26">
      <c r="K1035" s="6"/>
      <c r="L1035" s="107"/>
      <c r="M1035" s="107"/>
      <c r="N1035" s="107"/>
      <c r="O1035" s="107"/>
      <c r="P1035" s="107"/>
      <c r="Q1035" s="92"/>
      <c r="R1035" s="92"/>
      <c r="S1035" s="92"/>
      <c r="T1035" s="92"/>
      <c r="U1035" s="92"/>
      <c r="V1035" s="92"/>
      <c r="W1035" s="92"/>
      <c r="X1035" s="92"/>
      <c r="Y1035" s="92"/>
      <c r="Z1035" s="92"/>
    </row>
    <row r="1036" spans="11:26">
      <c r="K1036" s="6"/>
      <c r="L1036" s="107"/>
      <c r="M1036" s="107"/>
      <c r="N1036" s="107"/>
      <c r="O1036" s="107"/>
      <c r="P1036" s="107"/>
      <c r="Q1036" s="92"/>
      <c r="R1036" s="92"/>
      <c r="S1036" s="92"/>
      <c r="T1036" s="92"/>
      <c r="U1036" s="92"/>
      <c r="V1036" s="92"/>
      <c r="W1036" s="92"/>
      <c r="X1036" s="92"/>
      <c r="Y1036" s="92"/>
      <c r="Z1036" s="92"/>
    </row>
    <row r="1037" spans="11:26">
      <c r="K1037" s="6"/>
      <c r="L1037" s="107"/>
      <c r="M1037" s="107"/>
      <c r="N1037" s="107"/>
      <c r="O1037" s="107"/>
      <c r="P1037" s="107"/>
      <c r="Q1037" s="92"/>
      <c r="R1037" s="92"/>
      <c r="S1037" s="92"/>
      <c r="T1037" s="92"/>
      <c r="U1037" s="92"/>
      <c r="V1037" s="92"/>
      <c r="W1037" s="92"/>
      <c r="X1037" s="92"/>
      <c r="Y1037" s="92"/>
      <c r="Z1037" s="92"/>
    </row>
    <row r="1038" spans="11:26">
      <c r="K1038" s="6"/>
      <c r="L1038" s="107"/>
      <c r="M1038" s="107"/>
      <c r="N1038" s="107"/>
      <c r="O1038" s="107"/>
      <c r="P1038" s="107"/>
      <c r="Q1038" s="92"/>
      <c r="R1038" s="92"/>
      <c r="S1038" s="92"/>
      <c r="T1038" s="92"/>
      <c r="U1038" s="92"/>
      <c r="V1038" s="92"/>
      <c r="W1038" s="92"/>
      <c r="X1038" s="92"/>
      <c r="Y1038" s="92"/>
      <c r="Z1038" s="92"/>
    </row>
    <row r="1039" spans="11:26">
      <c r="K1039" s="6"/>
      <c r="L1039" s="107"/>
      <c r="M1039" s="107"/>
      <c r="N1039" s="107"/>
      <c r="O1039" s="107"/>
      <c r="P1039" s="107"/>
      <c r="Q1039" s="92"/>
      <c r="R1039" s="92"/>
      <c r="S1039" s="92"/>
      <c r="T1039" s="92"/>
      <c r="U1039" s="92"/>
      <c r="V1039" s="92"/>
      <c r="W1039" s="92"/>
      <c r="X1039" s="92"/>
      <c r="Y1039" s="92"/>
      <c r="Z1039" s="92"/>
    </row>
    <row r="1040" spans="11:26">
      <c r="K1040" s="6"/>
      <c r="L1040" s="107"/>
      <c r="M1040" s="107"/>
      <c r="N1040" s="107"/>
      <c r="O1040" s="107"/>
      <c r="P1040" s="107"/>
      <c r="Q1040" s="92"/>
      <c r="R1040" s="92"/>
      <c r="S1040" s="92"/>
      <c r="T1040" s="92"/>
      <c r="U1040" s="92"/>
      <c r="V1040" s="92"/>
      <c r="W1040" s="92"/>
      <c r="X1040" s="92"/>
      <c r="Y1040" s="92"/>
      <c r="Z1040" s="92"/>
    </row>
    <row r="1041" spans="11:26">
      <c r="K1041" s="6"/>
      <c r="L1041" s="107"/>
      <c r="M1041" s="107"/>
      <c r="N1041" s="107"/>
      <c r="O1041" s="107"/>
      <c r="P1041" s="107"/>
      <c r="Q1041" s="92"/>
      <c r="R1041" s="92"/>
      <c r="S1041" s="92"/>
      <c r="T1041" s="92"/>
      <c r="U1041" s="92"/>
      <c r="V1041" s="92"/>
      <c r="W1041" s="92"/>
      <c r="X1041" s="92"/>
      <c r="Y1041" s="92"/>
      <c r="Z1041" s="92"/>
    </row>
    <row r="1042" spans="11:26">
      <c r="K1042" s="6"/>
      <c r="L1042" s="107"/>
      <c r="M1042" s="107"/>
      <c r="N1042" s="107"/>
      <c r="O1042" s="107"/>
      <c r="P1042" s="107"/>
      <c r="Q1042" s="92"/>
      <c r="R1042" s="92"/>
      <c r="S1042" s="92"/>
      <c r="T1042" s="92"/>
      <c r="U1042" s="92"/>
      <c r="V1042" s="92"/>
      <c r="W1042" s="92"/>
      <c r="X1042" s="92"/>
      <c r="Y1042" s="92"/>
      <c r="Z1042" s="92"/>
    </row>
    <row r="1043" spans="11:26">
      <c r="K1043" s="6"/>
      <c r="L1043" s="107"/>
      <c r="M1043" s="107"/>
      <c r="N1043" s="107"/>
      <c r="O1043" s="107"/>
      <c r="P1043" s="107"/>
      <c r="Q1043" s="92"/>
      <c r="R1043" s="92"/>
      <c r="S1043" s="92"/>
      <c r="T1043" s="92"/>
      <c r="U1043" s="92"/>
      <c r="V1043" s="92"/>
      <c r="W1043" s="92"/>
      <c r="X1043" s="92"/>
      <c r="Y1043" s="92"/>
      <c r="Z1043" s="92"/>
    </row>
    <row r="1044" spans="11:26">
      <c r="K1044" s="6"/>
      <c r="L1044" s="107"/>
      <c r="M1044" s="107"/>
      <c r="N1044" s="107"/>
      <c r="O1044" s="107"/>
      <c r="P1044" s="107"/>
      <c r="Q1044" s="92"/>
      <c r="R1044" s="92"/>
      <c r="S1044" s="92"/>
      <c r="T1044" s="92"/>
      <c r="U1044" s="92"/>
      <c r="V1044" s="92"/>
      <c r="W1044" s="92"/>
      <c r="X1044" s="92"/>
      <c r="Y1044" s="92"/>
      <c r="Z1044" s="92"/>
    </row>
    <row r="1045" spans="11:26">
      <c r="K1045" s="6"/>
      <c r="L1045" s="107"/>
      <c r="M1045" s="107"/>
      <c r="N1045" s="107"/>
      <c r="O1045" s="107"/>
      <c r="P1045" s="107"/>
      <c r="Q1045" s="92"/>
      <c r="R1045" s="92"/>
      <c r="S1045" s="92"/>
      <c r="T1045" s="92"/>
      <c r="U1045" s="92"/>
      <c r="V1045" s="92"/>
      <c r="W1045" s="92"/>
      <c r="X1045" s="92"/>
      <c r="Y1045" s="92"/>
      <c r="Z1045" s="92"/>
    </row>
    <row r="1046" spans="11:26">
      <c r="K1046" s="6"/>
      <c r="L1046" s="107"/>
      <c r="M1046" s="107"/>
      <c r="N1046" s="107"/>
      <c r="O1046" s="107"/>
      <c r="P1046" s="107"/>
      <c r="Q1046" s="92"/>
      <c r="R1046" s="92"/>
      <c r="S1046" s="92"/>
      <c r="T1046" s="92"/>
      <c r="U1046" s="92"/>
      <c r="V1046" s="92"/>
      <c r="W1046" s="92"/>
      <c r="X1046" s="92"/>
      <c r="Y1046" s="92"/>
      <c r="Z1046" s="92"/>
    </row>
    <row r="1047" spans="11:26">
      <c r="K1047" s="6"/>
      <c r="L1047" s="107"/>
      <c r="M1047" s="107"/>
      <c r="N1047" s="107"/>
      <c r="O1047" s="107"/>
      <c r="P1047" s="107"/>
      <c r="Q1047" s="92"/>
      <c r="R1047" s="92"/>
      <c r="S1047" s="92"/>
      <c r="T1047" s="92"/>
      <c r="U1047" s="92"/>
      <c r="V1047" s="92"/>
      <c r="W1047" s="92"/>
      <c r="X1047" s="92"/>
      <c r="Y1047" s="92"/>
      <c r="Z1047" s="92"/>
    </row>
    <row r="1048" spans="11:26">
      <c r="K1048" s="6"/>
      <c r="L1048" s="107"/>
      <c r="M1048" s="107"/>
      <c r="N1048" s="107"/>
      <c r="O1048" s="107"/>
      <c r="P1048" s="107"/>
      <c r="Q1048" s="92"/>
      <c r="R1048" s="92"/>
      <c r="S1048" s="92"/>
      <c r="T1048" s="92"/>
      <c r="U1048" s="92"/>
      <c r="V1048" s="92"/>
      <c r="W1048" s="92"/>
      <c r="X1048" s="92"/>
      <c r="Y1048" s="92"/>
      <c r="Z1048" s="92"/>
    </row>
    <row r="1049" spans="11:26">
      <c r="K1049" s="6"/>
      <c r="L1049" s="107"/>
      <c r="M1049" s="107"/>
      <c r="N1049" s="107"/>
      <c r="O1049" s="107"/>
      <c r="P1049" s="107"/>
      <c r="Q1049" s="92"/>
      <c r="R1049" s="92"/>
      <c r="S1049" s="92"/>
      <c r="T1049" s="92"/>
      <c r="U1049" s="92"/>
      <c r="V1049" s="92"/>
      <c r="W1049" s="92"/>
      <c r="X1049" s="92"/>
      <c r="Y1049" s="92"/>
      <c r="Z1049" s="92"/>
    </row>
    <row r="1050" spans="11:26">
      <c r="K1050" s="6"/>
      <c r="L1050" s="107"/>
      <c r="M1050" s="107"/>
      <c r="N1050" s="107"/>
      <c r="O1050" s="107"/>
      <c r="P1050" s="107"/>
      <c r="Q1050" s="92"/>
      <c r="R1050" s="92"/>
      <c r="S1050" s="92"/>
      <c r="T1050" s="92"/>
      <c r="U1050" s="92"/>
      <c r="V1050" s="92"/>
      <c r="W1050" s="92"/>
      <c r="X1050" s="92"/>
      <c r="Y1050" s="92"/>
      <c r="Z1050" s="92"/>
    </row>
    <row r="1051" spans="11:26">
      <c r="K1051" s="6"/>
      <c r="L1051" s="107"/>
      <c r="M1051" s="107"/>
      <c r="N1051" s="107"/>
      <c r="O1051" s="107"/>
      <c r="P1051" s="107"/>
      <c r="Q1051" s="92"/>
      <c r="R1051" s="92"/>
      <c r="S1051" s="92"/>
      <c r="T1051" s="92"/>
      <c r="U1051" s="92"/>
      <c r="V1051" s="92"/>
      <c r="W1051" s="92"/>
      <c r="X1051" s="92"/>
      <c r="Y1051" s="92"/>
      <c r="Z1051" s="92"/>
    </row>
    <row r="1052" spans="11:26">
      <c r="K1052" s="6"/>
      <c r="L1052" s="107"/>
      <c r="M1052" s="107"/>
      <c r="N1052" s="107"/>
      <c r="O1052" s="107"/>
      <c r="P1052" s="107"/>
      <c r="Q1052" s="92"/>
      <c r="R1052" s="92"/>
      <c r="S1052" s="92"/>
      <c r="T1052" s="92"/>
      <c r="U1052" s="92"/>
      <c r="V1052" s="92"/>
      <c r="W1052" s="92"/>
      <c r="X1052" s="92"/>
      <c r="Y1052" s="92"/>
      <c r="Z1052" s="92"/>
    </row>
    <row r="1053" spans="11:26">
      <c r="K1053" s="6"/>
      <c r="L1053" s="107"/>
      <c r="M1053" s="107"/>
      <c r="N1053" s="107"/>
      <c r="O1053" s="107"/>
      <c r="P1053" s="107"/>
      <c r="Q1053" s="92"/>
      <c r="R1053" s="92"/>
      <c r="S1053" s="92"/>
      <c r="T1053" s="92"/>
      <c r="U1053" s="92"/>
      <c r="V1053" s="92"/>
      <c r="W1053" s="92"/>
      <c r="X1053" s="92"/>
      <c r="Y1053" s="92"/>
      <c r="Z1053" s="92"/>
    </row>
    <row r="1054" spans="11:26">
      <c r="K1054" s="6"/>
      <c r="L1054" s="107"/>
      <c r="M1054" s="107"/>
      <c r="N1054" s="107"/>
      <c r="O1054" s="107"/>
      <c r="P1054" s="107"/>
      <c r="Q1054" s="92"/>
      <c r="R1054" s="92"/>
      <c r="S1054" s="92"/>
      <c r="T1054" s="92"/>
      <c r="U1054" s="92"/>
      <c r="V1054" s="92"/>
      <c r="W1054" s="92"/>
      <c r="X1054" s="92"/>
      <c r="Y1054" s="92"/>
      <c r="Z1054" s="92"/>
    </row>
    <row r="1055" spans="11:26">
      <c r="K1055" s="6"/>
      <c r="L1055" s="107"/>
      <c r="M1055" s="107"/>
      <c r="N1055" s="107"/>
      <c r="O1055" s="107"/>
      <c r="P1055" s="107"/>
      <c r="Q1055" s="92"/>
      <c r="R1055" s="92"/>
      <c r="S1055" s="92"/>
      <c r="T1055" s="92"/>
      <c r="U1055" s="92"/>
      <c r="V1055" s="92"/>
      <c r="W1055" s="92"/>
      <c r="X1055" s="92"/>
      <c r="Y1055" s="92"/>
      <c r="Z1055" s="92"/>
    </row>
    <row r="1056" spans="11:26">
      <c r="K1056" s="6"/>
      <c r="L1056" s="107"/>
      <c r="M1056" s="107"/>
      <c r="N1056" s="107"/>
      <c r="O1056" s="107"/>
      <c r="P1056" s="107"/>
      <c r="Q1056" s="92"/>
      <c r="R1056" s="92"/>
      <c r="S1056" s="92"/>
      <c r="T1056" s="92"/>
      <c r="U1056" s="92"/>
      <c r="V1056" s="92"/>
      <c r="W1056" s="92"/>
      <c r="X1056" s="92"/>
      <c r="Y1056" s="92"/>
      <c r="Z1056" s="92"/>
    </row>
    <row r="1057" spans="11:26">
      <c r="K1057" s="6"/>
      <c r="L1057" s="107"/>
      <c r="M1057" s="107"/>
      <c r="N1057" s="107"/>
      <c r="O1057" s="107"/>
      <c r="P1057" s="107"/>
      <c r="Q1057" s="92"/>
      <c r="R1057" s="92"/>
      <c r="S1057" s="92"/>
      <c r="T1057" s="92"/>
      <c r="U1057" s="92"/>
      <c r="V1057" s="92"/>
      <c r="W1057" s="92"/>
      <c r="X1057" s="92"/>
      <c r="Y1057" s="92"/>
      <c r="Z1057" s="92"/>
    </row>
    <row r="1058" spans="11:26">
      <c r="K1058" s="6"/>
      <c r="L1058" s="107"/>
      <c r="M1058" s="107"/>
      <c r="N1058" s="107"/>
      <c r="O1058" s="107"/>
      <c r="P1058" s="107"/>
      <c r="Q1058" s="92"/>
      <c r="R1058" s="92"/>
      <c r="S1058" s="92"/>
      <c r="T1058" s="92"/>
      <c r="U1058" s="92"/>
      <c r="V1058" s="92"/>
      <c r="W1058" s="92"/>
      <c r="X1058" s="92"/>
      <c r="Y1058" s="92"/>
      <c r="Z1058" s="92"/>
    </row>
    <row r="1059" spans="11:26">
      <c r="K1059" s="6"/>
      <c r="L1059" s="107"/>
      <c r="M1059" s="107"/>
      <c r="N1059" s="107"/>
      <c r="O1059" s="107"/>
      <c r="P1059" s="107"/>
      <c r="Q1059" s="92"/>
      <c r="R1059" s="92"/>
      <c r="S1059" s="92"/>
      <c r="T1059" s="92"/>
      <c r="U1059" s="92"/>
      <c r="V1059" s="92"/>
      <c r="W1059" s="92"/>
      <c r="X1059" s="92"/>
      <c r="Y1059" s="92"/>
      <c r="Z1059" s="92"/>
    </row>
    <row r="1060" spans="11:26">
      <c r="K1060" s="6"/>
      <c r="L1060" s="107"/>
      <c r="M1060" s="107"/>
      <c r="N1060" s="107"/>
      <c r="O1060" s="107"/>
      <c r="P1060" s="107"/>
      <c r="Q1060" s="92"/>
      <c r="R1060" s="92"/>
      <c r="S1060" s="92"/>
      <c r="T1060" s="92"/>
      <c r="U1060" s="92"/>
      <c r="V1060" s="92"/>
      <c r="W1060" s="92"/>
      <c r="X1060" s="92"/>
      <c r="Y1060" s="92"/>
      <c r="Z1060" s="92"/>
    </row>
    <row r="1061" spans="11:26">
      <c r="K1061" s="6"/>
      <c r="L1061" s="107"/>
      <c r="M1061" s="107"/>
      <c r="N1061" s="107"/>
      <c r="O1061" s="107"/>
      <c r="P1061" s="107"/>
      <c r="Q1061" s="92"/>
      <c r="R1061" s="92"/>
      <c r="S1061" s="92"/>
      <c r="T1061" s="92"/>
      <c r="U1061" s="92"/>
      <c r="V1061" s="92"/>
      <c r="W1061" s="92"/>
      <c r="X1061" s="92"/>
      <c r="Y1061" s="92"/>
      <c r="Z1061" s="92"/>
    </row>
    <row r="1062" spans="11:26">
      <c r="K1062" s="6"/>
      <c r="L1062" s="107"/>
      <c r="M1062" s="107"/>
      <c r="N1062" s="107"/>
      <c r="O1062" s="107"/>
      <c r="P1062" s="107"/>
      <c r="Q1062" s="92"/>
      <c r="R1062" s="92"/>
      <c r="S1062" s="92"/>
      <c r="T1062" s="92"/>
      <c r="U1062" s="92"/>
      <c r="V1062" s="92"/>
      <c r="W1062" s="92"/>
      <c r="X1062" s="92"/>
      <c r="Y1062" s="92"/>
      <c r="Z1062" s="92"/>
    </row>
    <row r="1063" spans="11:26">
      <c r="K1063" s="6"/>
      <c r="L1063" s="107"/>
      <c r="M1063" s="107"/>
      <c r="N1063" s="107"/>
      <c r="O1063" s="107"/>
      <c r="P1063" s="107"/>
      <c r="Q1063" s="92"/>
      <c r="R1063" s="92"/>
      <c r="S1063" s="92"/>
      <c r="T1063" s="92"/>
      <c r="U1063" s="92"/>
      <c r="V1063" s="92"/>
      <c r="W1063" s="92"/>
      <c r="X1063" s="92"/>
      <c r="Y1063" s="92"/>
      <c r="Z1063" s="92"/>
    </row>
    <row r="1064" spans="11:26">
      <c r="K1064" s="6"/>
      <c r="L1064" s="107"/>
      <c r="M1064" s="107"/>
      <c r="N1064" s="107"/>
      <c r="O1064" s="107"/>
      <c r="P1064" s="107"/>
      <c r="Q1064" s="92"/>
      <c r="R1064" s="92"/>
      <c r="S1064" s="92"/>
      <c r="T1064" s="92"/>
      <c r="U1064" s="92"/>
      <c r="V1064" s="92"/>
      <c r="W1064" s="92"/>
      <c r="X1064" s="92"/>
      <c r="Y1064" s="92"/>
      <c r="Z1064" s="92"/>
    </row>
    <row r="1065" spans="11:26">
      <c r="K1065" s="6"/>
      <c r="L1065" s="107"/>
      <c r="M1065" s="107"/>
      <c r="N1065" s="107"/>
      <c r="O1065" s="107"/>
      <c r="P1065" s="107"/>
      <c r="Q1065" s="92"/>
      <c r="R1065" s="92"/>
      <c r="S1065" s="92"/>
      <c r="T1065" s="92"/>
      <c r="U1065" s="92"/>
      <c r="V1065" s="92"/>
      <c r="W1065" s="92"/>
      <c r="X1065" s="92"/>
      <c r="Y1065" s="92"/>
      <c r="Z1065" s="92"/>
    </row>
    <row r="1066" spans="11:26">
      <c r="K1066" s="6"/>
      <c r="L1066" s="107"/>
      <c r="M1066" s="107"/>
      <c r="N1066" s="107"/>
      <c r="O1066" s="107"/>
      <c r="P1066" s="107"/>
      <c r="Q1066" s="92"/>
      <c r="R1066" s="92"/>
      <c r="S1066" s="92"/>
      <c r="T1066" s="92"/>
      <c r="U1066" s="92"/>
      <c r="V1066" s="92"/>
      <c r="W1066" s="92"/>
      <c r="X1066" s="92"/>
      <c r="Y1066" s="92"/>
      <c r="Z1066" s="92"/>
    </row>
    <row r="1067" spans="11:26">
      <c r="K1067" s="6"/>
      <c r="L1067" s="107"/>
      <c r="M1067" s="107"/>
      <c r="N1067" s="107"/>
      <c r="O1067" s="107"/>
      <c r="P1067" s="107"/>
      <c r="Q1067" s="92"/>
      <c r="R1067" s="92"/>
      <c r="S1067" s="92"/>
      <c r="T1067" s="92"/>
      <c r="U1067" s="92"/>
      <c r="V1067" s="92"/>
      <c r="W1067" s="92"/>
      <c r="X1067" s="92"/>
      <c r="Y1067" s="92"/>
      <c r="Z1067" s="92"/>
    </row>
    <row r="1068" spans="11:26">
      <c r="K1068" s="6"/>
      <c r="L1068" s="107"/>
      <c r="M1068" s="107"/>
      <c r="N1068" s="107"/>
      <c r="O1068" s="107"/>
      <c r="P1068" s="107"/>
      <c r="Q1068" s="92"/>
      <c r="R1068" s="92"/>
      <c r="S1068" s="92"/>
      <c r="T1068" s="92"/>
      <c r="U1068" s="92"/>
      <c r="V1068" s="92"/>
      <c r="W1068" s="92"/>
      <c r="X1068" s="92"/>
      <c r="Y1068" s="92"/>
      <c r="Z1068" s="92"/>
    </row>
    <row r="1069" spans="11:26">
      <c r="K1069" s="6"/>
      <c r="L1069" s="107"/>
      <c r="M1069" s="107"/>
      <c r="N1069" s="107"/>
      <c r="O1069" s="107"/>
      <c r="P1069" s="107"/>
      <c r="Q1069" s="92"/>
      <c r="R1069" s="92"/>
      <c r="S1069" s="92"/>
      <c r="T1069" s="92"/>
      <c r="U1069" s="92"/>
      <c r="V1069" s="92"/>
      <c r="W1069" s="92"/>
      <c r="X1069" s="92"/>
      <c r="Y1069" s="92"/>
      <c r="Z1069" s="92"/>
    </row>
    <row r="1070" spans="11:26">
      <c r="K1070" s="6"/>
      <c r="L1070" s="107"/>
      <c r="M1070" s="107"/>
      <c r="N1070" s="107"/>
      <c r="O1070" s="107"/>
      <c r="P1070" s="107"/>
      <c r="Q1070" s="92"/>
      <c r="R1070" s="92"/>
      <c r="S1070" s="92"/>
      <c r="T1070" s="92"/>
      <c r="U1070" s="92"/>
      <c r="V1070" s="92"/>
      <c r="W1070" s="92"/>
      <c r="X1070" s="92"/>
      <c r="Y1070" s="92"/>
      <c r="Z1070" s="92"/>
    </row>
    <row r="1071" spans="11:26">
      <c r="K1071" s="6"/>
      <c r="L1071" s="107"/>
      <c r="M1071" s="107"/>
      <c r="N1071" s="107"/>
      <c r="O1071" s="107"/>
      <c r="P1071" s="107"/>
      <c r="Q1071" s="92"/>
      <c r="R1071" s="92"/>
      <c r="S1071" s="92"/>
      <c r="T1071" s="92"/>
      <c r="U1071" s="92"/>
      <c r="V1071" s="92"/>
      <c r="W1071" s="92"/>
      <c r="X1071" s="92"/>
      <c r="Y1071" s="92"/>
      <c r="Z1071" s="92"/>
    </row>
    <row r="1072" spans="11:26">
      <c r="K1072" s="6"/>
      <c r="L1072" s="107"/>
      <c r="M1072" s="107"/>
      <c r="N1072" s="107"/>
      <c r="O1072" s="107"/>
      <c r="P1072" s="107"/>
      <c r="Q1072" s="92"/>
      <c r="R1072" s="92"/>
      <c r="S1072" s="92"/>
      <c r="T1072" s="92"/>
      <c r="U1072" s="92"/>
      <c r="V1072" s="92"/>
      <c r="W1072" s="92"/>
      <c r="X1072" s="92"/>
      <c r="Y1072" s="92"/>
      <c r="Z1072" s="92"/>
    </row>
    <row r="1073" spans="11:26">
      <c r="K1073" s="6"/>
      <c r="L1073" s="107"/>
      <c r="M1073" s="107"/>
      <c r="N1073" s="107"/>
      <c r="O1073" s="107"/>
      <c r="P1073" s="107"/>
      <c r="Q1073" s="92"/>
      <c r="R1073" s="92"/>
      <c r="S1073" s="92"/>
      <c r="T1073" s="92"/>
      <c r="U1073" s="92"/>
      <c r="V1073" s="92"/>
      <c r="W1073" s="92"/>
      <c r="X1073" s="92"/>
      <c r="Y1073" s="92"/>
      <c r="Z1073" s="92"/>
    </row>
    <row r="1074" spans="11:26">
      <c r="K1074" s="6"/>
      <c r="L1074" s="107"/>
      <c r="M1074" s="107"/>
      <c r="N1074" s="107"/>
      <c r="O1074" s="107"/>
      <c r="P1074" s="107"/>
      <c r="Q1074" s="92"/>
      <c r="R1074" s="92"/>
      <c r="S1074" s="92"/>
      <c r="T1074" s="92"/>
      <c r="U1074" s="92"/>
      <c r="V1074" s="92"/>
      <c r="W1074" s="92"/>
      <c r="X1074" s="92"/>
      <c r="Y1074" s="92"/>
      <c r="Z1074" s="92"/>
    </row>
    <row r="1075" spans="11:26">
      <c r="K1075" s="6"/>
      <c r="L1075" s="107"/>
      <c r="M1075" s="107"/>
      <c r="N1075" s="107"/>
      <c r="O1075" s="107"/>
      <c r="P1075" s="107"/>
      <c r="Q1075" s="92"/>
      <c r="R1075" s="92"/>
      <c r="S1075" s="92"/>
      <c r="T1075" s="92"/>
      <c r="U1075" s="92"/>
      <c r="V1075" s="92"/>
      <c r="W1075" s="92"/>
      <c r="X1075" s="92"/>
      <c r="Y1075" s="92"/>
      <c r="Z1075" s="92"/>
    </row>
    <row r="1076" spans="11:26">
      <c r="K1076" s="6"/>
      <c r="L1076" s="107"/>
      <c r="M1076" s="107"/>
      <c r="N1076" s="107"/>
      <c r="O1076" s="107"/>
      <c r="P1076" s="107"/>
      <c r="Q1076" s="92"/>
      <c r="R1076" s="92"/>
      <c r="S1076" s="92"/>
      <c r="T1076" s="92"/>
      <c r="U1076" s="92"/>
      <c r="V1076" s="92"/>
      <c r="W1076" s="92"/>
      <c r="X1076" s="92"/>
      <c r="Y1076" s="92"/>
      <c r="Z1076" s="92"/>
    </row>
    <row r="1077" spans="11:26">
      <c r="K1077" s="6"/>
      <c r="L1077" s="107"/>
      <c r="M1077" s="107"/>
      <c r="N1077" s="107"/>
      <c r="O1077" s="107"/>
      <c r="P1077" s="107"/>
      <c r="Q1077" s="92"/>
      <c r="R1077" s="92"/>
      <c r="S1077" s="92"/>
      <c r="T1077" s="92"/>
      <c r="U1077" s="92"/>
      <c r="V1077" s="92"/>
      <c r="W1077" s="92"/>
      <c r="X1077" s="92"/>
      <c r="Y1077" s="92"/>
      <c r="Z1077" s="92"/>
    </row>
    <row r="1078" spans="11:26">
      <c r="K1078" s="6"/>
      <c r="L1078" s="107"/>
      <c r="M1078" s="107"/>
      <c r="N1078" s="107"/>
      <c r="O1078" s="107"/>
      <c r="P1078" s="107"/>
      <c r="Q1078" s="92"/>
      <c r="R1078" s="92"/>
      <c r="S1078" s="92"/>
      <c r="T1078" s="92"/>
      <c r="U1078" s="92"/>
      <c r="V1078" s="92"/>
      <c r="W1078" s="92"/>
      <c r="X1078" s="92"/>
      <c r="Y1078" s="92"/>
      <c r="Z1078" s="92"/>
    </row>
    <row r="1079" spans="11:26">
      <c r="K1079" s="6"/>
      <c r="L1079" s="107"/>
      <c r="M1079" s="107"/>
      <c r="N1079" s="107"/>
      <c r="O1079" s="107"/>
      <c r="P1079" s="107"/>
      <c r="Q1079" s="92"/>
      <c r="R1079" s="92"/>
      <c r="S1079" s="92"/>
      <c r="T1079" s="92"/>
      <c r="U1079" s="92"/>
      <c r="V1079" s="92"/>
      <c r="W1079" s="92"/>
      <c r="X1079" s="92"/>
      <c r="Y1079" s="92"/>
      <c r="Z1079" s="92"/>
    </row>
    <row r="1080" spans="11:26">
      <c r="K1080" s="6"/>
      <c r="L1080" s="107"/>
      <c r="M1080" s="107"/>
      <c r="N1080" s="107"/>
      <c r="O1080" s="107"/>
      <c r="P1080" s="107"/>
      <c r="Q1080" s="92"/>
      <c r="R1080" s="92"/>
      <c r="S1080" s="92"/>
      <c r="T1080" s="92"/>
      <c r="U1080" s="92"/>
      <c r="V1080" s="92"/>
      <c r="W1080" s="92"/>
      <c r="X1080" s="92"/>
      <c r="Y1080" s="92"/>
      <c r="Z1080" s="92"/>
    </row>
    <row r="1081" spans="11:26">
      <c r="K1081" s="6"/>
      <c r="L1081" s="107"/>
      <c r="M1081" s="107"/>
      <c r="N1081" s="107"/>
      <c r="O1081" s="107"/>
      <c r="P1081" s="107"/>
      <c r="Q1081" s="92"/>
      <c r="R1081" s="92"/>
      <c r="S1081" s="92"/>
      <c r="T1081" s="92"/>
      <c r="U1081" s="92"/>
      <c r="V1081" s="92"/>
      <c r="W1081" s="92"/>
      <c r="X1081" s="92"/>
      <c r="Y1081" s="92"/>
      <c r="Z1081" s="92"/>
    </row>
    <row r="1082" spans="11:26">
      <c r="K1082" s="6"/>
      <c r="L1082" s="107"/>
      <c r="M1082" s="107"/>
      <c r="N1082" s="107"/>
      <c r="O1082" s="107"/>
      <c r="P1082" s="107"/>
      <c r="Q1082" s="92"/>
      <c r="R1082" s="92"/>
      <c r="S1082" s="92"/>
      <c r="T1082" s="92"/>
      <c r="U1082" s="92"/>
      <c r="V1082" s="92"/>
      <c r="W1082" s="92"/>
      <c r="X1082" s="92"/>
      <c r="Y1082" s="92"/>
      <c r="Z1082" s="92"/>
    </row>
    <row r="1083" spans="11:26">
      <c r="K1083" s="6"/>
      <c r="L1083" s="107"/>
      <c r="M1083" s="107"/>
      <c r="N1083" s="107"/>
      <c r="O1083" s="107"/>
      <c r="P1083" s="107"/>
      <c r="Q1083" s="92"/>
      <c r="R1083" s="92"/>
      <c r="S1083" s="92"/>
      <c r="T1083" s="92"/>
      <c r="U1083" s="92"/>
      <c r="V1083" s="92"/>
      <c r="W1083" s="92"/>
      <c r="X1083" s="92"/>
      <c r="Y1083" s="92"/>
      <c r="Z1083" s="92"/>
    </row>
    <row r="1084" spans="11:26">
      <c r="K1084" s="6"/>
      <c r="L1084" s="107"/>
      <c r="M1084" s="107"/>
      <c r="N1084" s="107"/>
      <c r="O1084" s="107"/>
      <c r="P1084" s="107"/>
      <c r="Q1084" s="92"/>
      <c r="R1084" s="92"/>
      <c r="S1084" s="92"/>
      <c r="T1084" s="92"/>
      <c r="U1084" s="92"/>
      <c r="V1084" s="92"/>
      <c r="W1084" s="92"/>
      <c r="X1084" s="92"/>
      <c r="Y1084" s="92"/>
      <c r="Z1084" s="92"/>
    </row>
    <row r="1085" spans="11:26">
      <c r="K1085" s="6"/>
      <c r="L1085" s="107"/>
      <c r="M1085" s="107"/>
      <c r="N1085" s="107"/>
      <c r="O1085" s="107"/>
      <c r="P1085" s="107"/>
      <c r="Q1085" s="92"/>
      <c r="R1085" s="92"/>
      <c r="S1085" s="92"/>
      <c r="T1085" s="92"/>
      <c r="U1085" s="92"/>
      <c r="V1085" s="92"/>
      <c r="W1085" s="92"/>
      <c r="X1085" s="92"/>
      <c r="Y1085" s="92"/>
      <c r="Z1085" s="92"/>
    </row>
    <row r="1086" spans="11:26">
      <c r="K1086" s="6"/>
      <c r="L1086" s="107"/>
      <c r="M1086" s="107"/>
      <c r="N1086" s="107"/>
      <c r="O1086" s="107"/>
      <c r="P1086" s="107"/>
      <c r="Q1086" s="92"/>
      <c r="R1086" s="92"/>
      <c r="S1086" s="92"/>
      <c r="T1086" s="92"/>
      <c r="U1086" s="92"/>
      <c r="V1086" s="92"/>
      <c r="W1086" s="92"/>
      <c r="X1086" s="92"/>
      <c r="Y1086" s="92"/>
      <c r="Z1086" s="92"/>
    </row>
    <row r="1087" spans="11:26">
      <c r="K1087" s="6"/>
      <c r="L1087" s="107"/>
      <c r="M1087" s="107"/>
      <c r="N1087" s="107"/>
      <c r="O1087" s="107"/>
      <c r="P1087" s="107"/>
      <c r="Q1087" s="92"/>
      <c r="R1087" s="92"/>
      <c r="S1087" s="92"/>
      <c r="T1087" s="92"/>
      <c r="U1087" s="92"/>
      <c r="V1087" s="92"/>
      <c r="W1087" s="92"/>
      <c r="X1087" s="92"/>
      <c r="Y1087" s="92"/>
      <c r="Z1087" s="92"/>
    </row>
    <row r="1088" spans="11:26">
      <c r="K1088" s="6"/>
      <c r="L1088" s="107"/>
      <c r="M1088" s="107"/>
      <c r="N1088" s="107"/>
      <c r="O1088" s="107"/>
      <c r="P1088" s="107"/>
      <c r="Q1088" s="92"/>
      <c r="R1088" s="92"/>
      <c r="S1088" s="92"/>
      <c r="T1088" s="92"/>
      <c r="U1088" s="92"/>
      <c r="V1088" s="92"/>
      <c r="W1088" s="92"/>
      <c r="X1088" s="92"/>
      <c r="Y1088" s="92"/>
      <c r="Z1088" s="92"/>
    </row>
    <row r="1089" spans="11:26">
      <c r="K1089" s="6"/>
      <c r="L1089" s="107"/>
      <c r="M1089" s="107"/>
      <c r="N1089" s="107"/>
      <c r="O1089" s="107"/>
      <c r="P1089" s="107"/>
      <c r="Q1089" s="92"/>
      <c r="R1089" s="92"/>
      <c r="S1089" s="92"/>
      <c r="T1089" s="92"/>
      <c r="U1089" s="92"/>
      <c r="V1089" s="92"/>
      <c r="W1089" s="92"/>
      <c r="X1089" s="92"/>
      <c r="Y1089" s="92"/>
      <c r="Z1089" s="92"/>
    </row>
    <row r="1090" spans="11:26">
      <c r="K1090" s="6"/>
      <c r="L1090" s="107"/>
      <c r="M1090" s="107"/>
      <c r="N1090" s="107"/>
      <c r="O1090" s="107"/>
      <c r="P1090" s="107"/>
      <c r="Q1090" s="92"/>
      <c r="R1090" s="92"/>
      <c r="S1090" s="92"/>
      <c r="T1090" s="92"/>
      <c r="U1090" s="92"/>
      <c r="V1090" s="92"/>
      <c r="W1090" s="92"/>
      <c r="X1090" s="92"/>
      <c r="Y1090" s="92"/>
      <c r="Z1090" s="92"/>
    </row>
    <row r="1091" spans="11:26">
      <c r="K1091" s="6"/>
      <c r="L1091" s="107"/>
      <c r="M1091" s="107"/>
      <c r="N1091" s="107"/>
      <c r="O1091" s="107"/>
      <c r="P1091" s="107"/>
      <c r="Q1091" s="92"/>
      <c r="R1091" s="92"/>
      <c r="S1091" s="92"/>
      <c r="T1091" s="92"/>
      <c r="U1091" s="92"/>
      <c r="V1091" s="92"/>
      <c r="W1091" s="92"/>
      <c r="X1091" s="92"/>
      <c r="Y1091" s="92"/>
      <c r="Z1091" s="92"/>
    </row>
    <row r="1092" spans="11:26">
      <c r="K1092" s="6"/>
      <c r="L1092" s="107"/>
      <c r="M1092" s="107"/>
      <c r="N1092" s="107"/>
      <c r="O1092" s="107"/>
      <c r="P1092" s="107"/>
      <c r="Q1092" s="92"/>
      <c r="R1092" s="92"/>
      <c r="S1092" s="92"/>
      <c r="T1092" s="92"/>
      <c r="U1092" s="92"/>
      <c r="V1092" s="92"/>
      <c r="W1092" s="92"/>
      <c r="X1092" s="92"/>
      <c r="Y1092" s="92"/>
      <c r="Z1092" s="92"/>
    </row>
    <row r="1093" spans="11:26">
      <c r="K1093" s="6"/>
      <c r="L1093" s="107"/>
      <c r="M1093" s="107"/>
      <c r="N1093" s="107"/>
      <c r="O1093" s="107"/>
      <c r="P1093" s="107"/>
      <c r="Q1093" s="92"/>
      <c r="R1093" s="92"/>
      <c r="S1093" s="92"/>
      <c r="T1093" s="92"/>
      <c r="U1093" s="92"/>
      <c r="V1093" s="92"/>
      <c r="W1093" s="92"/>
      <c r="X1093" s="92"/>
      <c r="Y1093" s="92"/>
      <c r="Z1093" s="92"/>
    </row>
    <row r="1094" spans="11:26">
      <c r="K1094" s="6"/>
      <c r="L1094" s="107"/>
      <c r="M1094" s="107"/>
      <c r="N1094" s="107"/>
      <c r="O1094" s="107"/>
      <c r="P1094" s="107"/>
      <c r="Q1094" s="92"/>
      <c r="R1094" s="92"/>
      <c r="S1094" s="92"/>
      <c r="T1094" s="92"/>
      <c r="U1094" s="92"/>
      <c r="V1094" s="92"/>
      <c r="W1094" s="92"/>
      <c r="X1094" s="92"/>
      <c r="Y1094" s="92"/>
      <c r="Z1094" s="92"/>
    </row>
    <row r="1095" spans="11:26">
      <c r="K1095" s="6"/>
      <c r="L1095" s="107"/>
      <c r="M1095" s="107"/>
      <c r="N1095" s="107"/>
      <c r="O1095" s="107"/>
      <c r="P1095" s="107"/>
      <c r="Q1095" s="92"/>
      <c r="R1095" s="92"/>
      <c r="S1095" s="92"/>
      <c r="T1095" s="92"/>
      <c r="U1095" s="92"/>
      <c r="V1095" s="92"/>
      <c r="W1095" s="92"/>
      <c r="X1095" s="92"/>
      <c r="Y1095" s="92"/>
      <c r="Z1095" s="92"/>
    </row>
    <row r="1096" spans="11:26">
      <c r="K1096" s="6"/>
      <c r="L1096" s="107"/>
      <c r="M1096" s="107"/>
      <c r="N1096" s="107"/>
      <c r="O1096" s="107"/>
      <c r="P1096" s="107"/>
      <c r="Q1096" s="92"/>
      <c r="R1096" s="92"/>
      <c r="S1096" s="92"/>
      <c r="T1096" s="92"/>
      <c r="U1096" s="92"/>
      <c r="V1096" s="92"/>
      <c r="W1096" s="92"/>
      <c r="X1096" s="92"/>
      <c r="Y1096" s="92"/>
      <c r="Z1096" s="92"/>
    </row>
    <row r="1097" spans="11:26">
      <c r="K1097" s="6"/>
      <c r="L1097" s="107"/>
      <c r="M1097" s="107"/>
      <c r="N1097" s="107"/>
      <c r="O1097" s="107"/>
      <c r="P1097" s="107"/>
      <c r="Q1097" s="92"/>
      <c r="R1097" s="92"/>
      <c r="S1097" s="92"/>
      <c r="T1097" s="92"/>
      <c r="U1097" s="92"/>
      <c r="V1097" s="92"/>
      <c r="W1097" s="92"/>
      <c r="X1097" s="92"/>
      <c r="Y1097" s="92"/>
      <c r="Z1097" s="92"/>
    </row>
    <row r="1098" spans="11:26">
      <c r="K1098" s="6"/>
      <c r="L1098" s="107"/>
      <c r="M1098" s="107"/>
      <c r="N1098" s="107"/>
      <c r="O1098" s="107"/>
      <c r="P1098" s="107"/>
      <c r="Q1098" s="92"/>
      <c r="R1098" s="92"/>
      <c r="S1098" s="92"/>
      <c r="T1098" s="92"/>
      <c r="U1098" s="92"/>
      <c r="V1098" s="92"/>
      <c r="W1098" s="92"/>
      <c r="X1098" s="92"/>
      <c r="Y1098" s="92"/>
      <c r="Z1098" s="92"/>
    </row>
    <row r="1099" spans="11:26">
      <c r="K1099" s="6"/>
      <c r="L1099" s="107"/>
      <c r="M1099" s="107"/>
      <c r="N1099" s="107"/>
      <c r="O1099" s="107"/>
      <c r="P1099" s="107"/>
      <c r="Q1099" s="92"/>
      <c r="R1099" s="92"/>
      <c r="S1099" s="92"/>
      <c r="T1099" s="92"/>
      <c r="U1099" s="92"/>
      <c r="V1099" s="92"/>
      <c r="W1099" s="92"/>
      <c r="X1099" s="92"/>
      <c r="Y1099" s="92"/>
      <c r="Z1099" s="92"/>
    </row>
    <row r="1100" spans="11:26">
      <c r="K1100" s="6"/>
      <c r="L1100" s="107"/>
      <c r="M1100" s="107"/>
      <c r="N1100" s="107"/>
      <c r="O1100" s="107"/>
      <c r="P1100" s="107"/>
      <c r="Q1100" s="92"/>
      <c r="R1100" s="92"/>
      <c r="S1100" s="92"/>
      <c r="T1100" s="92"/>
      <c r="U1100" s="92"/>
      <c r="V1100" s="92"/>
      <c r="W1100" s="92"/>
      <c r="X1100" s="92"/>
      <c r="Y1100" s="92"/>
      <c r="Z1100" s="92"/>
    </row>
    <row r="1101" spans="11:26">
      <c r="K1101" s="6"/>
      <c r="L1101" s="107"/>
      <c r="M1101" s="107"/>
      <c r="N1101" s="107"/>
      <c r="O1101" s="107"/>
      <c r="P1101" s="107"/>
      <c r="Q1101" s="92"/>
      <c r="R1101" s="92"/>
      <c r="S1101" s="92"/>
      <c r="T1101" s="92"/>
      <c r="U1101" s="92"/>
      <c r="V1101" s="92"/>
      <c r="W1101" s="92"/>
      <c r="X1101" s="92"/>
      <c r="Y1101" s="92"/>
      <c r="Z1101" s="92"/>
    </row>
    <row r="1102" spans="11:26">
      <c r="K1102" s="6"/>
      <c r="L1102" s="107"/>
      <c r="M1102" s="107"/>
      <c r="N1102" s="107"/>
      <c r="O1102" s="107"/>
      <c r="P1102" s="107"/>
      <c r="Q1102" s="92"/>
      <c r="R1102" s="92"/>
      <c r="S1102" s="92"/>
      <c r="T1102" s="92"/>
      <c r="U1102" s="92"/>
      <c r="V1102" s="92"/>
      <c r="W1102" s="92"/>
      <c r="X1102" s="92"/>
      <c r="Y1102" s="92"/>
      <c r="Z1102" s="92"/>
    </row>
    <row r="1103" spans="11:26">
      <c r="K1103" s="6"/>
      <c r="L1103" s="107"/>
      <c r="M1103" s="107"/>
      <c r="N1103" s="107"/>
      <c r="O1103" s="107"/>
      <c r="P1103" s="107"/>
      <c r="Q1103" s="92"/>
      <c r="R1103" s="92"/>
      <c r="S1103" s="92"/>
      <c r="T1103" s="92"/>
      <c r="U1103" s="92"/>
      <c r="V1103" s="92"/>
      <c r="W1103" s="92"/>
      <c r="X1103" s="92"/>
      <c r="Y1103" s="92"/>
      <c r="Z1103" s="92"/>
    </row>
    <row r="1104" spans="11:26">
      <c r="K1104" s="6"/>
      <c r="L1104" s="107"/>
      <c r="M1104" s="107"/>
      <c r="N1104" s="107"/>
      <c r="O1104" s="107"/>
      <c r="P1104" s="107"/>
      <c r="Q1104" s="92"/>
      <c r="R1104" s="92"/>
      <c r="S1104" s="92"/>
      <c r="T1104" s="92"/>
      <c r="U1104" s="92"/>
      <c r="V1104" s="92"/>
      <c r="W1104" s="92"/>
      <c r="X1104" s="92"/>
      <c r="Y1104" s="92"/>
      <c r="Z1104" s="92"/>
    </row>
    <row r="1105" spans="11:26">
      <c r="K1105" s="6"/>
      <c r="L1105" s="107"/>
      <c r="M1105" s="107"/>
      <c r="N1105" s="107"/>
      <c r="O1105" s="107"/>
      <c r="P1105" s="107"/>
      <c r="Q1105" s="92"/>
      <c r="R1105" s="92"/>
      <c r="S1105" s="92"/>
      <c r="T1105" s="92"/>
      <c r="U1105" s="92"/>
      <c r="V1105" s="92"/>
      <c r="W1105" s="92"/>
      <c r="X1105" s="92"/>
      <c r="Y1105" s="92"/>
      <c r="Z1105" s="92"/>
    </row>
    <row r="1106" spans="11:26">
      <c r="K1106" s="6"/>
      <c r="L1106" s="107"/>
      <c r="M1106" s="107"/>
      <c r="N1106" s="107"/>
      <c r="O1106" s="107"/>
      <c r="P1106" s="107"/>
      <c r="Q1106" s="92"/>
      <c r="R1106" s="92"/>
      <c r="S1106" s="92"/>
      <c r="T1106" s="92"/>
      <c r="U1106" s="92"/>
      <c r="V1106" s="92"/>
      <c r="W1106" s="92"/>
      <c r="X1106" s="92"/>
      <c r="Y1106" s="92"/>
      <c r="Z1106" s="92"/>
    </row>
    <row r="1107" spans="11:26">
      <c r="K1107" s="6"/>
      <c r="L1107" s="107"/>
      <c r="M1107" s="107"/>
      <c r="N1107" s="107"/>
      <c r="O1107" s="107"/>
      <c r="P1107" s="107"/>
      <c r="Q1107" s="92"/>
      <c r="R1107" s="92"/>
      <c r="S1107" s="92"/>
      <c r="T1107" s="92"/>
      <c r="U1107" s="92"/>
      <c r="V1107" s="92"/>
      <c r="W1107" s="92"/>
      <c r="X1107" s="92"/>
      <c r="Y1107" s="92"/>
      <c r="Z1107" s="92"/>
    </row>
    <row r="1108" spans="11:26">
      <c r="K1108" s="6"/>
      <c r="L1108" s="107"/>
      <c r="M1108" s="107"/>
      <c r="N1108" s="107"/>
      <c r="O1108" s="107"/>
      <c r="P1108" s="107"/>
      <c r="Q1108" s="92"/>
      <c r="R1108" s="92"/>
      <c r="S1108" s="92"/>
      <c r="T1108" s="92"/>
      <c r="U1108" s="92"/>
      <c r="V1108" s="92"/>
      <c r="W1108" s="92"/>
      <c r="X1108" s="92"/>
      <c r="Y1108" s="92"/>
      <c r="Z1108" s="92"/>
    </row>
    <row r="1109" spans="11:26">
      <c r="K1109" s="6"/>
      <c r="L1109" s="107"/>
      <c r="M1109" s="107"/>
      <c r="N1109" s="107"/>
      <c r="O1109" s="107"/>
      <c r="P1109" s="107"/>
      <c r="Q1109" s="92"/>
      <c r="R1109" s="92"/>
      <c r="S1109" s="92"/>
      <c r="T1109" s="92"/>
      <c r="U1109" s="92"/>
      <c r="V1109" s="92"/>
      <c r="W1109" s="92"/>
      <c r="X1109" s="92"/>
      <c r="Y1109" s="92"/>
      <c r="Z1109" s="92"/>
    </row>
    <row r="1110" spans="11:26">
      <c r="K1110" s="6"/>
      <c r="L1110" s="107"/>
      <c r="M1110" s="107"/>
      <c r="N1110" s="107"/>
      <c r="O1110" s="107"/>
      <c r="P1110" s="107"/>
      <c r="Q1110" s="92"/>
      <c r="R1110" s="92"/>
      <c r="S1110" s="92"/>
      <c r="T1110" s="92"/>
      <c r="U1110" s="92"/>
      <c r="V1110" s="92"/>
      <c r="W1110" s="92"/>
      <c r="X1110" s="92"/>
      <c r="Y1110" s="92"/>
      <c r="Z1110" s="92"/>
    </row>
    <row r="1111" spans="11:26">
      <c r="K1111" s="6"/>
      <c r="L1111" s="107"/>
      <c r="M1111" s="107"/>
      <c r="N1111" s="107"/>
      <c r="O1111" s="107"/>
      <c r="P1111" s="107"/>
      <c r="Q1111" s="92"/>
      <c r="R1111" s="92"/>
      <c r="S1111" s="92"/>
      <c r="T1111" s="92"/>
      <c r="U1111" s="92"/>
      <c r="V1111" s="92"/>
      <c r="W1111" s="92"/>
      <c r="X1111" s="92"/>
      <c r="Y1111" s="92"/>
      <c r="Z1111" s="92"/>
    </row>
    <row r="1112" spans="11:26">
      <c r="K1112" s="6"/>
      <c r="L1112" s="107"/>
      <c r="M1112" s="107"/>
      <c r="N1112" s="107"/>
      <c r="O1112" s="107"/>
      <c r="P1112" s="107"/>
      <c r="Q1112" s="92"/>
      <c r="R1112" s="92"/>
      <c r="S1112" s="92"/>
      <c r="T1112" s="92"/>
      <c r="U1112" s="92"/>
      <c r="V1112" s="92"/>
      <c r="W1112" s="92"/>
      <c r="X1112" s="92"/>
      <c r="Y1112" s="92"/>
      <c r="Z1112" s="92"/>
    </row>
    <row r="1113" spans="11:26">
      <c r="K1113" s="6"/>
      <c r="L1113" s="107"/>
      <c r="M1113" s="107"/>
      <c r="N1113" s="107"/>
      <c r="O1113" s="107"/>
      <c r="P1113" s="107"/>
      <c r="Q1113" s="92"/>
      <c r="R1113" s="92"/>
      <c r="S1113" s="92"/>
      <c r="T1113" s="92"/>
      <c r="U1113" s="92"/>
      <c r="V1113" s="92"/>
      <c r="W1113" s="92"/>
      <c r="X1113" s="92"/>
      <c r="Y1113" s="92"/>
      <c r="Z1113" s="92"/>
    </row>
    <row r="1114" spans="11:26">
      <c r="K1114" s="6"/>
      <c r="L1114" s="107"/>
      <c r="M1114" s="107"/>
      <c r="N1114" s="107"/>
      <c r="O1114" s="107"/>
      <c r="P1114" s="107"/>
      <c r="Q1114" s="92"/>
      <c r="R1114" s="92"/>
      <c r="S1114" s="92"/>
      <c r="T1114" s="92"/>
      <c r="U1114" s="92"/>
      <c r="V1114" s="92"/>
      <c r="W1114" s="92"/>
      <c r="X1114" s="92"/>
      <c r="Y1114" s="92"/>
      <c r="Z1114" s="92"/>
    </row>
    <row r="1115" spans="11:26">
      <c r="K1115" s="6"/>
      <c r="L1115" s="107"/>
      <c r="M1115" s="107"/>
      <c r="N1115" s="107"/>
      <c r="O1115" s="107"/>
      <c r="P1115" s="107"/>
      <c r="Q1115" s="92"/>
      <c r="R1115" s="92"/>
      <c r="S1115" s="92"/>
      <c r="T1115" s="92"/>
      <c r="U1115" s="92"/>
      <c r="V1115" s="92"/>
      <c r="W1115" s="92"/>
      <c r="X1115" s="92"/>
      <c r="Y1115" s="92"/>
      <c r="Z1115" s="92"/>
    </row>
    <row r="1116" spans="11:26">
      <c r="K1116" s="6"/>
      <c r="L1116" s="107"/>
      <c r="M1116" s="107"/>
      <c r="N1116" s="107"/>
      <c r="O1116" s="107"/>
      <c r="P1116" s="107"/>
      <c r="Q1116" s="92"/>
      <c r="R1116" s="92"/>
      <c r="S1116" s="92"/>
      <c r="T1116" s="92"/>
      <c r="U1116" s="92"/>
      <c r="V1116" s="92"/>
      <c r="W1116" s="92"/>
      <c r="X1116" s="92"/>
      <c r="Y1116" s="92"/>
      <c r="Z1116" s="92"/>
    </row>
    <row r="1117" spans="11:26">
      <c r="K1117" s="6"/>
      <c r="L1117" s="107"/>
      <c r="M1117" s="107"/>
      <c r="N1117" s="107"/>
      <c r="O1117" s="107"/>
      <c r="P1117" s="107"/>
      <c r="Q1117" s="92"/>
      <c r="R1117" s="92"/>
      <c r="S1117" s="92"/>
      <c r="T1117" s="92"/>
      <c r="U1117" s="92"/>
      <c r="V1117" s="92"/>
      <c r="W1117" s="92"/>
      <c r="X1117" s="92"/>
      <c r="Y1117" s="92"/>
      <c r="Z1117" s="92"/>
    </row>
    <row r="1118" spans="11:26">
      <c r="K1118" s="6"/>
      <c r="L1118" s="107"/>
      <c r="M1118" s="107"/>
      <c r="N1118" s="107"/>
      <c r="O1118" s="107"/>
      <c r="P1118" s="107"/>
      <c r="Q1118" s="92"/>
      <c r="R1118" s="92"/>
      <c r="S1118" s="92"/>
      <c r="T1118" s="92"/>
      <c r="U1118" s="92"/>
      <c r="V1118" s="92"/>
      <c r="W1118" s="92"/>
      <c r="X1118" s="92"/>
      <c r="Y1118" s="92"/>
      <c r="Z1118" s="92"/>
    </row>
    <row r="1119" spans="11:26">
      <c r="K1119" s="6"/>
      <c r="L1119" s="107"/>
      <c r="M1119" s="107"/>
      <c r="N1119" s="107"/>
      <c r="O1119" s="107"/>
      <c r="P1119" s="107"/>
      <c r="Q1119" s="92"/>
      <c r="R1119" s="92"/>
      <c r="S1119" s="92"/>
      <c r="T1119" s="92"/>
      <c r="U1119" s="92"/>
      <c r="V1119" s="92"/>
      <c r="W1119" s="92"/>
      <c r="X1119" s="92"/>
      <c r="Y1119" s="92"/>
      <c r="Z1119" s="92"/>
    </row>
    <row r="1120" spans="11:26">
      <c r="K1120" s="6"/>
      <c r="L1120" s="107"/>
      <c r="M1120" s="107"/>
      <c r="N1120" s="107"/>
      <c r="O1120" s="107"/>
      <c r="P1120" s="107"/>
      <c r="Q1120" s="92"/>
      <c r="R1120" s="92"/>
      <c r="S1120" s="92"/>
      <c r="T1120" s="92"/>
      <c r="U1120" s="92"/>
      <c r="V1120" s="92"/>
      <c r="W1120" s="92"/>
      <c r="X1120" s="92"/>
      <c r="Y1120" s="92"/>
      <c r="Z1120" s="92"/>
    </row>
    <row r="1121" spans="11:26">
      <c r="K1121" s="6"/>
      <c r="L1121" s="107"/>
      <c r="M1121" s="107"/>
      <c r="N1121" s="107"/>
      <c r="O1121" s="107"/>
      <c r="P1121" s="107"/>
      <c r="Q1121" s="92"/>
      <c r="R1121" s="92"/>
      <c r="S1121" s="92"/>
      <c r="T1121" s="92"/>
      <c r="U1121" s="92"/>
      <c r="V1121" s="92"/>
      <c r="W1121" s="92"/>
      <c r="X1121" s="92"/>
      <c r="Y1121" s="92"/>
      <c r="Z1121" s="92"/>
    </row>
    <row r="1122" spans="11:26">
      <c r="K1122" s="6"/>
      <c r="L1122" s="107"/>
      <c r="M1122" s="107"/>
      <c r="N1122" s="107"/>
      <c r="O1122" s="107"/>
      <c r="P1122" s="107"/>
      <c r="Q1122" s="92"/>
      <c r="R1122" s="92"/>
      <c r="S1122" s="92"/>
      <c r="T1122" s="92"/>
      <c r="U1122" s="92"/>
      <c r="V1122" s="92"/>
      <c r="W1122" s="92"/>
      <c r="X1122" s="92"/>
      <c r="Y1122" s="92"/>
      <c r="Z1122" s="92"/>
    </row>
    <row r="1123" spans="11:26">
      <c r="K1123" s="6"/>
      <c r="L1123" s="107"/>
      <c r="M1123" s="107"/>
      <c r="N1123" s="107"/>
      <c r="O1123" s="107"/>
      <c r="P1123" s="107"/>
      <c r="Q1123" s="92"/>
      <c r="R1123" s="92"/>
      <c r="S1123" s="92"/>
      <c r="T1123" s="92"/>
      <c r="U1123" s="92"/>
      <c r="V1123" s="92"/>
      <c r="W1123" s="92"/>
      <c r="X1123" s="92"/>
      <c r="Y1123" s="92"/>
      <c r="Z1123" s="92"/>
    </row>
    <row r="1124" spans="11:26">
      <c r="K1124" s="6"/>
      <c r="L1124" s="107"/>
      <c r="M1124" s="107"/>
      <c r="N1124" s="107"/>
      <c r="O1124" s="107"/>
      <c r="P1124" s="107"/>
      <c r="Q1124" s="92"/>
      <c r="R1124" s="92"/>
      <c r="S1124" s="92"/>
      <c r="T1124" s="92"/>
      <c r="U1124" s="92"/>
      <c r="V1124" s="92"/>
      <c r="W1124" s="92"/>
      <c r="X1124" s="92"/>
      <c r="Y1124" s="92"/>
      <c r="Z1124" s="92"/>
    </row>
    <row r="1125" spans="11:26">
      <c r="K1125" s="6"/>
      <c r="L1125" s="107"/>
      <c r="M1125" s="107"/>
      <c r="N1125" s="107"/>
      <c r="O1125" s="107"/>
      <c r="P1125" s="107"/>
      <c r="Q1125" s="92"/>
      <c r="R1125" s="92"/>
      <c r="S1125" s="92"/>
      <c r="T1125" s="92"/>
      <c r="U1125" s="92"/>
      <c r="V1125" s="92"/>
      <c r="W1125" s="92"/>
      <c r="X1125" s="92"/>
      <c r="Y1125" s="92"/>
      <c r="Z1125" s="92"/>
    </row>
    <row r="1126" spans="11:26">
      <c r="K1126" s="6"/>
      <c r="L1126" s="107"/>
      <c r="M1126" s="107"/>
      <c r="N1126" s="107"/>
      <c r="O1126" s="107"/>
      <c r="P1126" s="107"/>
      <c r="Q1126" s="92"/>
      <c r="R1126" s="92"/>
      <c r="S1126" s="92"/>
      <c r="T1126" s="92"/>
      <c r="U1126" s="92"/>
      <c r="V1126" s="92"/>
      <c r="W1126" s="92"/>
      <c r="X1126" s="92"/>
      <c r="Y1126" s="92"/>
      <c r="Z1126" s="92"/>
    </row>
    <row r="1127" spans="11:26">
      <c r="K1127" s="6"/>
      <c r="L1127" s="107"/>
      <c r="M1127" s="107"/>
      <c r="N1127" s="107"/>
      <c r="O1127" s="107"/>
      <c r="P1127" s="107"/>
      <c r="Q1127" s="92"/>
      <c r="R1127" s="92"/>
      <c r="S1127" s="92"/>
      <c r="T1127" s="92"/>
      <c r="U1127" s="92"/>
      <c r="V1127" s="92"/>
      <c r="W1127" s="92"/>
      <c r="X1127" s="92"/>
      <c r="Y1127" s="92"/>
      <c r="Z1127" s="92"/>
    </row>
    <row r="1128" spans="11:26">
      <c r="K1128" s="6"/>
      <c r="L1128" s="107"/>
      <c r="M1128" s="107"/>
      <c r="N1128" s="107"/>
      <c r="O1128" s="107"/>
      <c r="P1128" s="107"/>
      <c r="Q1128" s="92"/>
      <c r="R1128" s="92"/>
      <c r="S1128" s="92"/>
      <c r="T1128" s="92"/>
      <c r="U1128" s="92"/>
      <c r="V1128" s="92"/>
      <c r="W1128" s="92"/>
      <c r="X1128" s="92"/>
      <c r="Y1128" s="92"/>
      <c r="Z1128" s="92"/>
    </row>
    <row r="1129" spans="11:26">
      <c r="K1129" s="6"/>
      <c r="L1129" s="107"/>
      <c r="M1129" s="107"/>
      <c r="N1129" s="107"/>
      <c r="O1129" s="107"/>
      <c r="P1129" s="107"/>
      <c r="Q1129" s="92"/>
      <c r="R1129" s="92"/>
      <c r="S1129" s="92"/>
      <c r="T1129" s="92"/>
      <c r="U1129" s="92"/>
      <c r="V1129" s="92"/>
      <c r="W1129" s="92"/>
      <c r="X1129" s="92"/>
      <c r="Y1129" s="92"/>
      <c r="Z1129" s="92"/>
    </row>
    <row r="1130" spans="11:26">
      <c r="K1130" s="6"/>
      <c r="L1130" s="107"/>
      <c r="M1130" s="107"/>
      <c r="N1130" s="107"/>
      <c r="O1130" s="107"/>
      <c r="P1130" s="107"/>
      <c r="Q1130" s="92"/>
      <c r="R1130" s="92"/>
      <c r="S1130" s="92"/>
      <c r="T1130" s="92"/>
      <c r="U1130" s="92"/>
      <c r="V1130" s="92"/>
      <c r="W1130" s="92"/>
      <c r="X1130" s="92"/>
      <c r="Y1130" s="92"/>
      <c r="Z1130" s="92"/>
    </row>
    <row r="1131" spans="11:26">
      <c r="K1131" s="6"/>
      <c r="L1131" s="107"/>
      <c r="M1131" s="107"/>
      <c r="N1131" s="107"/>
      <c r="O1131" s="107"/>
      <c r="P1131" s="107"/>
      <c r="Q1131" s="92"/>
      <c r="R1131" s="92"/>
      <c r="S1131" s="92"/>
      <c r="T1131" s="92"/>
      <c r="U1131" s="92"/>
      <c r="V1131" s="92"/>
      <c r="W1131" s="92"/>
      <c r="X1131" s="92"/>
      <c r="Y1131" s="92"/>
      <c r="Z1131" s="92"/>
    </row>
    <row r="1132" spans="11:26">
      <c r="K1132" s="6"/>
      <c r="L1132" s="107"/>
      <c r="M1132" s="107"/>
      <c r="N1132" s="107"/>
      <c r="O1132" s="107"/>
      <c r="P1132" s="107"/>
      <c r="Q1132" s="92"/>
      <c r="R1132" s="92"/>
      <c r="S1132" s="92"/>
      <c r="T1132" s="92"/>
      <c r="U1132" s="92"/>
      <c r="V1132" s="92"/>
      <c r="W1132" s="92"/>
      <c r="X1132" s="92"/>
      <c r="Y1132" s="92"/>
      <c r="Z1132" s="92"/>
    </row>
    <row r="1133" spans="11:26">
      <c r="K1133" s="6"/>
      <c r="L1133" s="107"/>
      <c r="M1133" s="107"/>
      <c r="N1133" s="107"/>
      <c r="O1133" s="107"/>
      <c r="P1133" s="107"/>
      <c r="Q1133" s="92"/>
      <c r="R1133" s="92"/>
      <c r="S1133" s="92"/>
      <c r="T1133" s="92"/>
      <c r="U1133" s="92"/>
      <c r="V1133" s="92"/>
      <c r="W1133" s="92"/>
      <c r="X1133" s="92"/>
      <c r="Y1133" s="92"/>
      <c r="Z1133" s="92"/>
    </row>
    <row r="1134" spans="11:26">
      <c r="K1134" s="6"/>
      <c r="L1134" s="107"/>
      <c r="M1134" s="107"/>
      <c r="N1134" s="107"/>
      <c r="O1134" s="107"/>
      <c r="P1134" s="107"/>
      <c r="Q1134" s="92"/>
      <c r="R1134" s="92"/>
      <c r="S1134" s="92"/>
      <c r="T1134" s="92"/>
      <c r="U1134" s="92"/>
      <c r="V1134" s="92"/>
      <c r="W1134" s="92"/>
      <c r="X1134" s="92"/>
      <c r="Y1134" s="92"/>
      <c r="Z1134" s="92"/>
    </row>
    <row r="1135" spans="11:26">
      <c r="K1135" s="6"/>
      <c r="L1135" s="107"/>
      <c r="M1135" s="107"/>
      <c r="N1135" s="107"/>
      <c r="O1135" s="107"/>
      <c r="P1135" s="107"/>
      <c r="Q1135" s="92"/>
      <c r="R1135" s="92"/>
      <c r="S1135" s="92"/>
      <c r="T1135" s="92"/>
      <c r="U1135" s="92"/>
      <c r="V1135" s="92"/>
      <c r="W1135" s="92"/>
      <c r="X1135" s="92"/>
      <c r="Y1135" s="92"/>
      <c r="Z1135" s="92"/>
    </row>
    <row r="1136" spans="11:26">
      <c r="K1136" s="6"/>
      <c r="L1136" s="107"/>
      <c r="M1136" s="107"/>
      <c r="N1136" s="107"/>
      <c r="O1136" s="107"/>
      <c r="P1136" s="107"/>
      <c r="Q1136" s="92"/>
      <c r="R1136" s="92"/>
      <c r="S1136" s="92"/>
      <c r="T1136" s="92"/>
      <c r="U1136" s="92"/>
      <c r="V1136" s="92"/>
      <c r="W1136" s="92"/>
      <c r="X1136" s="92"/>
      <c r="Y1136" s="92"/>
      <c r="Z1136" s="92"/>
    </row>
    <row r="1137" spans="11:26">
      <c r="K1137" s="6"/>
      <c r="L1137" s="107"/>
      <c r="M1137" s="107"/>
      <c r="N1137" s="107"/>
      <c r="O1137" s="107"/>
      <c r="P1137" s="107"/>
      <c r="Q1137" s="92"/>
      <c r="R1137" s="92"/>
      <c r="S1137" s="92"/>
      <c r="T1137" s="92"/>
      <c r="U1137" s="92"/>
      <c r="V1137" s="92"/>
      <c r="W1137" s="92"/>
      <c r="X1137" s="92"/>
      <c r="Y1137" s="92"/>
      <c r="Z1137" s="92"/>
    </row>
    <row r="1138" spans="11:26">
      <c r="K1138" s="6"/>
      <c r="L1138" s="107"/>
      <c r="M1138" s="107"/>
      <c r="N1138" s="107"/>
      <c r="O1138" s="107"/>
      <c r="P1138" s="107"/>
      <c r="Q1138" s="92"/>
      <c r="R1138" s="92"/>
      <c r="S1138" s="92"/>
      <c r="T1138" s="92"/>
      <c r="U1138" s="92"/>
      <c r="V1138" s="92"/>
      <c r="W1138" s="92"/>
      <c r="X1138" s="92"/>
      <c r="Y1138" s="92"/>
      <c r="Z1138" s="92"/>
    </row>
    <row r="1139" spans="11:26">
      <c r="K1139" s="6"/>
      <c r="L1139" s="107"/>
      <c r="M1139" s="107"/>
      <c r="N1139" s="107"/>
      <c r="O1139" s="107"/>
      <c r="P1139" s="107"/>
      <c r="Q1139" s="92"/>
      <c r="R1139" s="92"/>
      <c r="S1139" s="92"/>
      <c r="T1139" s="92"/>
      <c r="U1139" s="92"/>
      <c r="V1139" s="92"/>
      <c r="W1139" s="92"/>
      <c r="X1139" s="92"/>
      <c r="Y1139" s="92"/>
      <c r="Z1139" s="92"/>
    </row>
    <row r="1140" spans="11:26">
      <c r="K1140" s="6"/>
      <c r="L1140" s="107"/>
      <c r="M1140" s="107"/>
      <c r="N1140" s="107"/>
      <c r="O1140" s="107"/>
      <c r="P1140" s="107"/>
      <c r="Q1140" s="92"/>
      <c r="R1140" s="92"/>
      <c r="S1140" s="92"/>
      <c r="T1140" s="92"/>
      <c r="U1140" s="92"/>
      <c r="V1140" s="92"/>
      <c r="W1140" s="92"/>
      <c r="X1140" s="92"/>
      <c r="Y1140" s="92"/>
      <c r="Z1140" s="92"/>
    </row>
    <row r="1141" spans="11:26">
      <c r="K1141" s="6"/>
      <c r="L1141" s="107"/>
      <c r="M1141" s="107"/>
      <c r="N1141" s="107"/>
      <c r="O1141" s="107"/>
      <c r="P1141" s="107"/>
      <c r="Q1141" s="92"/>
      <c r="R1141" s="92"/>
      <c r="S1141" s="92"/>
      <c r="T1141" s="92"/>
      <c r="U1141" s="92"/>
      <c r="V1141" s="92"/>
      <c r="W1141" s="92"/>
      <c r="X1141" s="92"/>
      <c r="Y1141" s="92"/>
      <c r="Z1141" s="92"/>
    </row>
    <row r="1142" spans="11:26">
      <c r="K1142" s="6"/>
      <c r="L1142" s="107"/>
      <c r="M1142" s="107"/>
      <c r="N1142" s="107"/>
      <c r="O1142" s="107"/>
      <c r="P1142" s="107"/>
      <c r="Q1142" s="92"/>
      <c r="R1142" s="92"/>
      <c r="S1142" s="92"/>
      <c r="T1142" s="92"/>
      <c r="U1142" s="92"/>
      <c r="V1142" s="92"/>
      <c r="W1142" s="92"/>
      <c r="X1142" s="92"/>
      <c r="Y1142" s="92"/>
      <c r="Z1142" s="92"/>
    </row>
    <row r="1143" spans="11:26">
      <c r="K1143" s="6"/>
      <c r="L1143" s="107"/>
      <c r="M1143" s="107"/>
      <c r="N1143" s="107"/>
      <c r="O1143" s="107"/>
      <c r="P1143" s="107"/>
      <c r="Q1143" s="92"/>
      <c r="R1143" s="92"/>
      <c r="S1143" s="92"/>
      <c r="T1143" s="92"/>
      <c r="U1143" s="92"/>
      <c r="V1143" s="92"/>
      <c r="W1143" s="92"/>
      <c r="X1143" s="92"/>
      <c r="Y1143" s="92"/>
      <c r="Z1143" s="92"/>
    </row>
    <row r="1144" spans="11:26">
      <c r="K1144" s="6"/>
      <c r="L1144" s="107"/>
      <c r="M1144" s="107"/>
      <c r="N1144" s="107"/>
      <c r="O1144" s="107"/>
      <c r="P1144" s="107"/>
      <c r="Q1144" s="92"/>
      <c r="R1144" s="92"/>
      <c r="S1144" s="92"/>
      <c r="T1144" s="92"/>
      <c r="U1144" s="92"/>
      <c r="V1144" s="92"/>
      <c r="W1144" s="92"/>
      <c r="X1144" s="92"/>
      <c r="Y1144" s="92"/>
      <c r="Z1144" s="92"/>
    </row>
    <row r="1145" spans="11:26">
      <c r="K1145" s="6"/>
      <c r="L1145" s="107"/>
      <c r="M1145" s="107"/>
      <c r="N1145" s="107"/>
      <c r="O1145" s="107"/>
      <c r="P1145" s="107"/>
      <c r="Q1145" s="92"/>
      <c r="R1145" s="92"/>
      <c r="S1145" s="92"/>
      <c r="T1145" s="92"/>
      <c r="U1145" s="92"/>
      <c r="V1145" s="92"/>
      <c r="W1145" s="92"/>
      <c r="X1145" s="92"/>
      <c r="Y1145" s="92"/>
      <c r="Z1145" s="92"/>
    </row>
    <row r="1146" spans="11:26">
      <c r="K1146" s="6"/>
      <c r="L1146" s="107"/>
      <c r="M1146" s="107"/>
      <c r="N1146" s="107"/>
      <c r="O1146" s="107"/>
      <c r="P1146" s="107"/>
      <c r="Q1146" s="92"/>
      <c r="R1146" s="92"/>
      <c r="S1146" s="92"/>
      <c r="T1146" s="92"/>
      <c r="U1146" s="92"/>
      <c r="V1146" s="92"/>
      <c r="W1146" s="92"/>
      <c r="X1146" s="92"/>
      <c r="Y1146" s="92"/>
      <c r="Z1146" s="92"/>
    </row>
    <row r="1147" spans="11:26">
      <c r="K1147" s="6"/>
      <c r="L1147" s="107"/>
      <c r="M1147" s="107"/>
      <c r="N1147" s="107"/>
      <c r="O1147" s="107"/>
      <c r="P1147" s="107"/>
      <c r="Q1147" s="92"/>
      <c r="R1147" s="92"/>
      <c r="S1147" s="92"/>
      <c r="T1147" s="92"/>
      <c r="U1147" s="92"/>
      <c r="V1147" s="92"/>
      <c r="W1147" s="92"/>
      <c r="X1147" s="92"/>
      <c r="Y1147" s="92"/>
      <c r="Z1147" s="92"/>
    </row>
    <row r="1148" spans="11:26">
      <c r="K1148" s="6"/>
      <c r="L1148" s="107"/>
      <c r="M1148" s="107"/>
      <c r="N1148" s="107"/>
      <c r="O1148" s="107"/>
      <c r="P1148" s="107"/>
      <c r="Q1148" s="92"/>
      <c r="R1148" s="92"/>
      <c r="S1148" s="92"/>
      <c r="T1148" s="92"/>
      <c r="U1148" s="92"/>
      <c r="V1148" s="92"/>
      <c r="W1148" s="92"/>
      <c r="X1148" s="92"/>
      <c r="Y1148" s="92"/>
      <c r="Z1148" s="92"/>
    </row>
    <row r="1149" spans="11:26">
      <c r="K1149" s="6"/>
      <c r="L1149" s="107"/>
      <c r="M1149" s="107"/>
      <c r="N1149" s="107"/>
      <c r="O1149" s="107"/>
      <c r="P1149" s="107"/>
      <c r="Q1149" s="92"/>
      <c r="R1149" s="92"/>
      <c r="S1149" s="92"/>
      <c r="T1149" s="92"/>
      <c r="U1149" s="92"/>
      <c r="V1149" s="92"/>
      <c r="W1149" s="92"/>
      <c r="X1149" s="92"/>
      <c r="Y1149" s="92"/>
      <c r="Z1149" s="92"/>
    </row>
    <row r="1150" spans="11:26">
      <c r="K1150" s="6"/>
      <c r="L1150" s="107"/>
      <c r="M1150" s="107"/>
      <c r="N1150" s="107"/>
      <c r="O1150" s="107"/>
      <c r="P1150" s="107"/>
      <c r="Q1150" s="92"/>
      <c r="R1150" s="92"/>
      <c r="S1150" s="92"/>
      <c r="T1150" s="92"/>
      <c r="U1150" s="92"/>
      <c r="V1150" s="92"/>
      <c r="W1150" s="92"/>
      <c r="X1150" s="92"/>
      <c r="Y1150" s="92"/>
      <c r="Z1150" s="92"/>
    </row>
    <row r="1151" spans="11:26">
      <c r="K1151" s="6"/>
      <c r="L1151" s="107"/>
      <c r="M1151" s="107"/>
      <c r="N1151" s="107"/>
      <c r="O1151" s="107"/>
      <c r="P1151" s="107"/>
      <c r="Q1151" s="92"/>
      <c r="R1151" s="92"/>
      <c r="S1151" s="92"/>
      <c r="T1151" s="92"/>
      <c r="U1151" s="92"/>
      <c r="V1151" s="92"/>
      <c r="W1151" s="92"/>
      <c r="X1151" s="92"/>
      <c r="Y1151" s="92"/>
      <c r="Z1151" s="92"/>
    </row>
    <row r="1152" spans="11:26">
      <c r="K1152" s="6"/>
      <c r="L1152" s="107"/>
      <c r="M1152" s="107"/>
      <c r="N1152" s="107"/>
      <c r="O1152" s="107"/>
      <c r="P1152" s="107"/>
      <c r="Q1152" s="92"/>
      <c r="R1152" s="92"/>
      <c r="S1152" s="92"/>
      <c r="T1152" s="92"/>
      <c r="U1152" s="92"/>
      <c r="V1152" s="92"/>
      <c r="W1152" s="92"/>
      <c r="X1152" s="92"/>
      <c r="Y1152" s="92"/>
      <c r="Z1152" s="92"/>
    </row>
    <row r="1153" spans="11:26">
      <c r="K1153" s="6"/>
      <c r="L1153" s="107"/>
      <c r="M1153" s="107"/>
      <c r="N1153" s="107"/>
      <c r="O1153" s="107"/>
      <c r="P1153" s="107"/>
      <c r="Q1153" s="92"/>
      <c r="R1153" s="92"/>
      <c r="S1153" s="92"/>
      <c r="T1153" s="92"/>
      <c r="U1153" s="92"/>
      <c r="V1153" s="92"/>
      <c r="W1153" s="92"/>
      <c r="X1153" s="92"/>
      <c r="Y1153" s="92"/>
      <c r="Z1153" s="92"/>
    </row>
    <row r="1154" spans="11:26">
      <c r="K1154" s="6"/>
      <c r="L1154" s="107"/>
      <c r="M1154" s="107"/>
      <c r="N1154" s="107"/>
      <c r="O1154" s="107"/>
      <c r="P1154" s="107"/>
      <c r="Q1154" s="92"/>
      <c r="R1154" s="92"/>
      <c r="S1154" s="92"/>
      <c r="T1154" s="92"/>
      <c r="U1154" s="92"/>
      <c r="V1154" s="92"/>
      <c r="W1154" s="92"/>
      <c r="X1154" s="92"/>
      <c r="Y1154" s="92"/>
      <c r="Z1154" s="92"/>
    </row>
    <row r="1155" spans="11:26">
      <c r="K1155" s="6"/>
      <c r="L1155" s="107"/>
      <c r="M1155" s="107"/>
      <c r="N1155" s="107"/>
      <c r="O1155" s="107"/>
      <c r="P1155" s="107"/>
      <c r="Q1155" s="92"/>
      <c r="R1155" s="92"/>
      <c r="S1155" s="92"/>
      <c r="T1155" s="92"/>
      <c r="U1155" s="92"/>
      <c r="V1155" s="92"/>
      <c r="W1155" s="92"/>
      <c r="X1155" s="92"/>
      <c r="Y1155" s="92"/>
      <c r="Z1155" s="92"/>
    </row>
    <row r="1156" spans="11:26">
      <c r="K1156" s="6"/>
      <c r="L1156" s="107"/>
      <c r="M1156" s="107"/>
      <c r="N1156" s="107"/>
      <c r="O1156" s="107"/>
      <c r="P1156" s="107"/>
      <c r="Q1156" s="92"/>
      <c r="R1156" s="92"/>
      <c r="S1156" s="92"/>
      <c r="T1156" s="92"/>
      <c r="U1156" s="92"/>
      <c r="V1156" s="92"/>
      <c r="W1156" s="92"/>
      <c r="X1156" s="92"/>
      <c r="Y1156" s="92"/>
      <c r="Z1156" s="92"/>
    </row>
    <row r="1157" spans="11:26">
      <c r="K1157" s="6"/>
      <c r="L1157" s="107"/>
      <c r="M1157" s="107"/>
      <c r="N1157" s="107"/>
      <c r="O1157" s="107"/>
      <c r="P1157" s="107"/>
      <c r="Q1157" s="92"/>
      <c r="R1157" s="92"/>
      <c r="S1157" s="92"/>
      <c r="T1157" s="92"/>
      <c r="U1157" s="92"/>
      <c r="V1157" s="92"/>
      <c r="W1157" s="92"/>
      <c r="X1157" s="92"/>
      <c r="Y1157" s="92"/>
      <c r="Z1157" s="92"/>
    </row>
    <row r="1158" spans="11:26">
      <c r="K1158" s="6"/>
      <c r="L1158" s="107"/>
      <c r="M1158" s="107"/>
      <c r="N1158" s="107"/>
      <c r="O1158" s="107"/>
      <c r="P1158" s="107"/>
      <c r="Q1158" s="92"/>
      <c r="R1158" s="92"/>
      <c r="S1158" s="92"/>
      <c r="T1158" s="92"/>
      <c r="U1158" s="92"/>
      <c r="V1158" s="92"/>
      <c r="W1158" s="92"/>
      <c r="X1158" s="92"/>
      <c r="Y1158" s="92"/>
      <c r="Z1158" s="92"/>
    </row>
    <row r="1159" spans="11:26">
      <c r="K1159" s="6"/>
      <c r="L1159" s="107"/>
      <c r="M1159" s="107"/>
      <c r="N1159" s="107"/>
      <c r="O1159" s="107"/>
      <c r="P1159" s="107"/>
      <c r="Q1159" s="92"/>
      <c r="R1159" s="92"/>
      <c r="S1159" s="92"/>
      <c r="T1159" s="92"/>
      <c r="U1159" s="92"/>
      <c r="V1159" s="92"/>
      <c r="W1159" s="92"/>
      <c r="X1159" s="92"/>
      <c r="Y1159" s="92"/>
      <c r="Z1159" s="92"/>
    </row>
    <row r="1160" spans="11:26">
      <c r="K1160" s="6"/>
      <c r="L1160" s="107"/>
      <c r="M1160" s="107"/>
      <c r="N1160" s="107"/>
      <c r="O1160" s="107"/>
      <c r="P1160" s="107"/>
      <c r="Q1160" s="92"/>
      <c r="R1160" s="92"/>
      <c r="S1160" s="92"/>
      <c r="T1160" s="92"/>
      <c r="U1160" s="92"/>
      <c r="V1160" s="92"/>
      <c r="W1160" s="92"/>
      <c r="X1160" s="92"/>
      <c r="Y1160" s="92"/>
      <c r="Z1160" s="92"/>
    </row>
    <row r="1161" spans="11:26">
      <c r="K1161" s="6"/>
      <c r="L1161" s="107"/>
      <c r="M1161" s="107"/>
      <c r="N1161" s="107"/>
      <c r="O1161" s="107"/>
      <c r="P1161" s="107"/>
      <c r="Q1161" s="92"/>
      <c r="R1161" s="92"/>
      <c r="S1161" s="92"/>
      <c r="T1161" s="92"/>
      <c r="U1161" s="92"/>
      <c r="V1161" s="92"/>
      <c r="W1161" s="92"/>
      <c r="X1161" s="92"/>
      <c r="Y1161" s="92"/>
      <c r="Z1161" s="92"/>
    </row>
    <row r="1162" spans="11:26">
      <c r="K1162" s="6"/>
      <c r="L1162" s="107"/>
      <c r="M1162" s="107"/>
      <c r="N1162" s="107"/>
      <c r="O1162" s="107"/>
      <c r="P1162" s="107"/>
      <c r="Q1162" s="92"/>
      <c r="R1162" s="92"/>
      <c r="S1162" s="92"/>
      <c r="T1162" s="92"/>
      <c r="U1162" s="92"/>
      <c r="V1162" s="92"/>
      <c r="W1162" s="92"/>
      <c r="X1162" s="92"/>
      <c r="Y1162" s="92"/>
      <c r="Z1162" s="92"/>
    </row>
    <row r="1163" spans="11:26">
      <c r="K1163" s="6"/>
      <c r="L1163" s="107"/>
      <c r="M1163" s="107"/>
      <c r="N1163" s="107"/>
      <c r="O1163" s="107"/>
      <c r="P1163" s="107"/>
      <c r="Q1163" s="92"/>
      <c r="R1163" s="92"/>
      <c r="S1163" s="92"/>
      <c r="T1163" s="92"/>
      <c r="U1163" s="92"/>
      <c r="V1163" s="92"/>
      <c r="W1163" s="92"/>
      <c r="X1163" s="92"/>
      <c r="Y1163" s="92"/>
      <c r="Z1163" s="92"/>
    </row>
    <row r="1164" spans="11:26">
      <c r="K1164" s="6"/>
      <c r="L1164" s="107"/>
      <c r="M1164" s="107"/>
      <c r="N1164" s="107"/>
      <c r="O1164" s="107"/>
      <c r="P1164" s="107"/>
      <c r="Q1164" s="92"/>
      <c r="R1164" s="92"/>
      <c r="S1164" s="92"/>
      <c r="T1164" s="92"/>
      <c r="U1164" s="92"/>
      <c r="V1164" s="92"/>
      <c r="W1164" s="92"/>
      <c r="X1164" s="92"/>
      <c r="Y1164" s="92"/>
      <c r="Z1164" s="92"/>
    </row>
    <row r="1165" spans="11:26">
      <c r="K1165" s="6"/>
      <c r="L1165" s="107"/>
      <c r="M1165" s="107"/>
      <c r="N1165" s="107"/>
      <c r="O1165" s="107"/>
      <c r="P1165" s="107"/>
      <c r="Q1165" s="92"/>
      <c r="R1165" s="92"/>
      <c r="S1165" s="92"/>
      <c r="T1165" s="92"/>
      <c r="U1165" s="92"/>
      <c r="V1165" s="92"/>
      <c r="W1165" s="92"/>
      <c r="X1165" s="92"/>
      <c r="Y1165" s="92"/>
      <c r="Z1165" s="92"/>
    </row>
    <row r="1166" spans="11:26">
      <c r="K1166" s="6"/>
      <c r="L1166" s="107"/>
      <c r="M1166" s="107"/>
      <c r="N1166" s="107"/>
      <c r="O1166" s="107"/>
      <c r="P1166" s="107"/>
      <c r="Q1166" s="92"/>
      <c r="R1166" s="92"/>
      <c r="S1166" s="92"/>
      <c r="T1166" s="92"/>
      <c r="U1166" s="92"/>
      <c r="V1166" s="92"/>
      <c r="W1166" s="92"/>
      <c r="X1166" s="92"/>
      <c r="Y1166" s="92"/>
      <c r="Z1166" s="92"/>
    </row>
    <row r="1167" spans="11:26">
      <c r="K1167" s="6"/>
      <c r="L1167" s="107"/>
      <c r="M1167" s="107"/>
      <c r="N1167" s="107"/>
      <c r="O1167" s="107"/>
      <c r="P1167" s="107"/>
      <c r="Q1167" s="92"/>
      <c r="R1167" s="92"/>
      <c r="S1167" s="92"/>
      <c r="T1167" s="92"/>
      <c r="U1167" s="92"/>
      <c r="V1167" s="92"/>
      <c r="W1167" s="92"/>
      <c r="X1167" s="92"/>
      <c r="Y1167" s="92"/>
      <c r="Z1167" s="92"/>
    </row>
    <row r="1168" spans="11:26">
      <c r="K1168" s="6"/>
      <c r="L1168" s="107"/>
      <c r="M1168" s="107"/>
      <c r="N1168" s="107"/>
      <c r="O1168" s="107"/>
      <c r="P1168" s="107"/>
      <c r="Q1168" s="92"/>
      <c r="R1168" s="92"/>
      <c r="S1168" s="92"/>
      <c r="T1168" s="92"/>
      <c r="U1168" s="92"/>
      <c r="V1168" s="92"/>
      <c r="W1168" s="92"/>
      <c r="X1168" s="92"/>
      <c r="Y1168" s="92"/>
      <c r="Z1168" s="92"/>
    </row>
    <row r="1169" spans="11:26">
      <c r="K1169" s="6"/>
      <c r="L1169" s="107"/>
      <c r="M1169" s="107"/>
      <c r="N1169" s="107"/>
      <c r="O1169" s="107"/>
      <c r="P1169" s="107"/>
      <c r="Q1169" s="92"/>
      <c r="R1169" s="92"/>
      <c r="S1169" s="92"/>
      <c r="T1169" s="92"/>
      <c r="U1169" s="92"/>
      <c r="V1169" s="92"/>
      <c r="W1169" s="92"/>
      <c r="X1169" s="92"/>
      <c r="Y1169" s="92"/>
      <c r="Z1169" s="92"/>
    </row>
    <row r="1170" spans="11:26">
      <c r="K1170" s="6"/>
      <c r="L1170" s="107"/>
      <c r="M1170" s="107"/>
      <c r="N1170" s="107"/>
      <c r="O1170" s="107"/>
      <c r="P1170" s="107"/>
      <c r="Q1170" s="92"/>
      <c r="R1170" s="92"/>
      <c r="S1170" s="92"/>
      <c r="T1170" s="92"/>
      <c r="U1170" s="92"/>
      <c r="V1170" s="92"/>
      <c r="W1170" s="92"/>
      <c r="X1170" s="92"/>
      <c r="Y1170" s="92"/>
      <c r="Z1170" s="92"/>
    </row>
    <row r="1171" spans="11:26">
      <c r="K1171" s="6"/>
      <c r="L1171" s="107"/>
      <c r="M1171" s="107"/>
      <c r="N1171" s="107"/>
      <c r="O1171" s="107"/>
      <c r="P1171" s="107"/>
      <c r="Q1171" s="92"/>
      <c r="R1171" s="92"/>
      <c r="S1171" s="92"/>
      <c r="T1171" s="92"/>
      <c r="U1171" s="92"/>
      <c r="V1171" s="92"/>
      <c r="W1171" s="92"/>
      <c r="X1171" s="92"/>
      <c r="Y1171" s="92"/>
      <c r="Z1171" s="92"/>
    </row>
    <row r="1172" spans="11:26">
      <c r="K1172" s="6"/>
      <c r="L1172" s="107"/>
      <c r="M1172" s="107"/>
      <c r="N1172" s="107"/>
      <c r="O1172" s="107"/>
      <c r="P1172" s="107"/>
      <c r="Q1172" s="92"/>
      <c r="R1172" s="92"/>
      <c r="S1172" s="92"/>
      <c r="T1172" s="92"/>
      <c r="U1172" s="92"/>
      <c r="V1172" s="92"/>
      <c r="W1172" s="92"/>
      <c r="X1172" s="92"/>
      <c r="Y1172" s="92"/>
      <c r="Z1172" s="92"/>
    </row>
    <row r="1173" spans="11:26">
      <c r="K1173" s="6"/>
      <c r="L1173" s="107"/>
      <c r="M1173" s="107"/>
      <c r="N1173" s="107"/>
      <c r="O1173" s="107"/>
      <c r="P1173" s="107"/>
      <c r="Q1173" s="92"/>
      <c r="R1173" s="92"/>
      <c r="S1173" s="92"/>
      <c r="T1173" s="92"/>
      <c r="U1173" s="92"/>
      <c r="V1173" s="92"/>
      <c r="W1173" s="92"/>
      <c r="X1173" s="92"/>
      <c r="Y1173" s="92"/>
      <c r="Z1173" s="92"/>
    </row>
    <row r="1174" spans="11:26">
      <c r="K1174" s="6"/>
      <c r="L1174" s="107"/>
      <c r="M1174" s="107"/>
      <c r="N1174" s="107"/>
      <c r="O1174" s="107"/>
      <c r="P1174" s="107"/>
      <c r="Q1174" s="92"/>
      <c r="R1174" s="92"/>
      <c r="S1174" s="92"/>
      <c r="T1174" s="92"/>
      <c r="U1174" s="92"/>
      <c r="V1174" s="92"/>
      <c r="W1174" s="92"/>
      <c r="X1174" s="92"/>
      <c r="Y1174" s="92"/>
      <c r="Z1174" s="92"/>
    </row>
    <row r="1175" spans="11:26">
      <c r="K1175" s="6"/>
      <c r="L1175" s="107"/>
      <c r="M1175" s="107"/>
      <c r="N1175" s="107"/>
      <c r="O1175" s="107"/>
      <c r="P1175" s="107"/>
      <c r="Q1175" s="92"/>
      <c r="R1175" s="92"/>
      <c r="S1175" s="92"/>
      <c r="T1175" s="92"/>
      <c r="U1175" s="92"/>
      <c r="V1175" s="92"/>
      <c r="W1175" s="92"/>
      <c r="X1175" s="92"/>
      <c r="Y1175" s="92"/>
      <c r="Z1175" s="92"/>
    </row>
    <row r="1176" spans="11:26">
      <c r="K1176" s="6"/>
      <c r="L1176" s="107"/>
      <c r="M1176" s="107"/>
      <c r="N1176" s="107"/>
      <c r="O1176" s="107"/>
      <c r="P1176" s="107"/>
      <c r="Q1176" s="92"/>
      <c r="R1176" s="92"/>
      <c r="S1176" s="92"/>
      <c r="T1176" s="92"/>
      <c r="U1176" s="92"/>
      <c r="V1176" s="92"/>
      <c r="W1176" s="92"/>
      <c r="X1176" s="92"/>
      <c r="Y1176" s="92"/>
      <c r="Z1176" s="92"/>
    </row>
    <row r="1177" spans="11:26">
      <c r="K1177" s="6"/>
      <c r="L1177" s="107"/>
      <c r="M1177" s="107"/>
      <c r="N1177" s="107"/>
      <c r="O1177" s="107"/>
      <c r="P1177" s="107"/>
      <c r="Q1177" s="92"/>
      <c r="R1177" s="92"/>
      <c r="S1177" s="92"/>
      <c r="T1177" s="92"/>
      <c r="U1177" s="92"/>
      <c r="V1177" s="92"/>
      <c r="W1177" s="92"/>
      <c r="X1177" s="92"/>
      <c r="Y1177" s="92"/>
      <c r="Z1177" s="92"/>
    </row>
    <row r="1178" spans="11:26">
      <c r="K1178" s="6"/>
      <c r="L1178" s="107"/>
      <c r="M1178" s="107"/>
      <c r="N1178" s="107"/>
      <c r="O1178" s="107"/>
      <c r="P1178" s="107"/>
      <c r="Q1178" s="92"/>
      <c r="R1178" s="92"/>
      <c r="S1178" s="92"/>
      <c r="T1178" s="92"/>
      <c r="U1178" s="92"/>
      <c r="V1178" s="92"/>
      <c r="W1178" s="92"/>
      <c r="X1178" s="92"/>
      <c r="Y1178" s="92"/>
      <c r="Z1178" s="92"/>
    </row>
    <row r="1179" spans="11:26">
      <c r="K1179" s="6"/>
      <c r="L1179" s="107"/>
      <c r="M1179" s="107"/>
      <c r="N1179" s="107"/>
      <c r="O1179" s="107"/>
      <c r="P1179" s="107"/>
      <c r="Q1179" s="92"/>
      <c r="R1179" s="92"/>
      <c r="S1179" s="92"/>
      <c r="T1179" s="92"/>
      <c r="U1179" s="92"/>
      <c r="V1179" s="92"/>
      <c r="W1179" s="92"/>
      <c r="X1179" s="92"/>
      <c r="Y1179" s="92"/>
      <c r="Z1179" s="92"/>
    </row>
    <row r="1180" spans="11:26">
      <c r="K1180" s="6"/>
      <c r="L1180" s="107"/>
      <c r="M1180" s="107"/>
      <c r="N1180" s="107"/>
      <c r="O1180" s="107"/>
      <c r="P1180" s="107"/>
      <c r="Q1180" s="92"/>
      <c r="R1180" s="92"/>
      <c r="S1180" s="92"/>
      <c r="T1180" s="92"/>
      <c r="U1180" s="92"/>
      <c r="V1180" s="92"/>
      <c r="W1180" s="92"/>
      <c r="X1180" s="92"/>
      <c r="Y1180" s="92"/>
      <c r="Z1180" s="92"/>
    </row>
    <row r="1181" spans="11:26">
      <c r="K1181" s="6"/>
      <c r="L1181" s="107"/>
      <c r="M1181" s="107"/>
      <c r="N1181" s="107"/>
      <c r="O1181" s="107"/>
      <c r="P1181" s="107"/>
      <c r="Q1181" s="92"/>
      <c r="R1181" s="92"/>
      <c r="S1181" s="92"/>
      <c r="T1181" s="92"/>
      <c r="U1181" s="92"/>
      <c r="V1181" s="92"/>
      <c r="W1181" s="92"/>
      <c r="X1181" s="92"/>
      <c r="Y1181" s="92"/>
      <c r="Z1181" s="92"/>
    </row>
    <row r="1182" spans="11:26">
      <c r="K1182" s="6"/>
      <c r="L1182" s="107"/>
      <c r="M1182" s="107"/>
      <c r="N1182" s="107"/>
      <c r="O1182" s="107"/>
      <c r="P1182" s="107"/>
      <c r="Q1182" s="92"/>
      <c r="R1182" s="92"/>
      <c r="S1182" s="92"/>
      <c r="T1182" s="92"/>
      <c r="U1182" s="92"/>
      <c r="V1182" s="92"/>
      <c r="W1182" s="92"/>
      <c r="X1182" s="92"/>
      <c r="Y1182" s="92"/>
      <c r="Z1182" s="92"/>
    </row>
    <row r="1183" spans="11:26">
      <c r="K1183" s="6"/>
      <c r="L1183" s="107"/>
      <c r="M1183" s="107"/>
      <c r="N1183" s="107"/>
      <c r="O1183" s="107"/>
      <c r="P1183" s="107"/>
      <c r="Q1183" s="92"/>
      <c r="R1183" s="92"/>
      <c r="S1183" s="92"/>
      <c r="T1183" s="92"/>
      <c r="U1183" s="92"/>
      <c r="V1183" s="92"/>
      <c r="W1183" s="92"/>
      <c r="X1183" s="92"/>
      <c r="Y1183" s="92"/>
      <c r="Z1183" s="92"/>
    </row>
    <row r="1184" spans="11:26">
      <c r="K1184" s="6"/>
      <c r="L1184" s="107"/>
      <c r="M1184" s="107"/>
      <c r="N1184" s="107"/>
      <c r="O1184" s="107"/>
      <c r="P1184" s="107"/>
      <c r="Q1184" s="92"/>
      <c r="R1184" s="92"/>
      <c r="S1184" s="92"/>
      <c r="T1184" s="92"/>
      <c r="U1184" s="92"/>
      <c r="V1184" s="92"/>
      <c r="W1184" s="92"/>
      <c r="X1184" s="92"/>
      <c r="Y1184" s="92"/>
      <c r="Z1184" s="92"/>
    </row>
    <row r="1185" spans="11:26">
      <c r="K1185" s="6"/>
      <c r="L1185" s="107"/>
      <c r="M1185" s="107"/>
      <c r="N1185" s="107"/>
      <c r="O1185" s="107"/>
      <c r="P1185" s="107"/>
      <c r="Q1185" s="92"/>
      <c r="R1185" s="92"/>
      <c r="S1185" s="92"/>
      <c r="T1185" s="92"/>
      <c r="U1185" s="92"/>
      <c r="V1185" s="92"/>
      <c r="W1185" s="92"/>
      <c r="X1185" s="92"/>
      <c r="Y1185" s="92"/>
      <c r="Z1185" s="92"/>
    </row>
    <row r="1186" spans="11:26">
      <c r="K1186" s="6"/>
      <c r="L1186" s="107"/>
      <c r="M1186" s="107"/>
      <c r="N1186" s="107"/>
      <c r="O1186" s="107"/>
      <c r="P1186" s="107"/>
      <c r="Q1186" s="92"/>
      <c r="R1186" s="92"/>
      <c r="S1186" s="92"/>
      <c r="T1186" s="92"/>
      <c r="U1186" s="92"/>
      <c r="V1186" s="92"/>
      <c r="W1186" s="92"/>
      <c r="X1186" s="92"/>
      <c r="Y1186" s="92"/>
      <c r="Z1186" s="92"/>
    </row>
    <row r="1187" spans="11:26">
      <c r="K1187" s="6"/>
      <c r="L1187" s="107"/>
      <c r="M1187" s="107"/>
      <c r="N1187" s="107"/>
      <c r="O1187" s="107"/>
      <c r="P1187" s="107"/>
      <c r="Q1187" s="92"/>
      <c r="R1187" s="92"/>
      <c r="S1187" s="92"/>
      <c r="T1187" s="92"/>
      <c r="U1187" s="92"/>
      <c r="V1187" s="92"/>
      <c r="W1187" s="92"/>
      <c r="X1187" s="92"/>
      <c r="Y1187" s="92"/>
      <c r="Z1187" s="92"/>
    </row>
    <row r="1188" spans="11:26">
      <c r="K1188" s="6"/>
      <c r="L1188" s="107"/>
      <c r="M1188" s="107"/>
      <c r="N1188" s="107"/>
      <c r="O1188" s="107"/>
      <c r="P1188" s="107"/>
      <c r="Q1188" s="92"/>
      <c r="R1188" s="92"/>
      <c r="S1188" s="92"/>
      <c r="T1188" s="92"/>
      <c r="U1188" s="92"/>
      <c r="V1188" s="92"/>
      <c r="W1188" s="92"/>
      <c r="X1188" s="92"/>
      <c r="Y1188" s="92"/>
      <c r="Z1188" s="92"/>
    </row>
    <row r="1189" spans="11:26">
      <c r="K1189" s="6"/>
      <c r="L1189" s="107"/>
      <c r="M1189" s="107"/>
      <c r="N1189" s="107"/>
      <c r="O1189" s="107"/>
      <c r="P1189" s="107"/>
      <c r="Q1189" s="92"/>
      <c r="R1189" s="92"/>
      <c r="S1189" s="92"/>
      <c r="T1189" s="92"/>
      <c r="U1189" s="92"/>
      <c r="V1189" s="92"/>
      <c r="W1189" s="92"/>
      <c r="X1189" s="92"/>
      <c r="Y1189" s="92"/>
      <c r="Z1189" s="92"/>
    </row>
    <row r="1190" spans="11:26">
      <c r="K1190" s="6"/>
      <c r="L1190" s="107"/>
      <c r="M1190" s="107"/>
      <c r="N1190" s="107"/>
      <c r="O1190" s="107"/>
      <c r="P1190" s="107"/>
      <c r="Q1190" s="92"/>
      <c r="R1190" s="92"/>
      <c r="S1190" s="92"/>
      <c r="T1190" s="92"/>
      <c r="U1190" s="92"/>
      <c r="V1190" s="92"/>
      <c r="W1190" s="92"/>
      <c r="X1190" s="92"/>
      <c r="Y1190" s="92"/>
      <c r="Z1190" s="92"/>
    </row>
    <row r="1191" spans="11:26">
      <c r="K1191" s="6"/>
      <c r="L1191" s="107"/>
      <c r="M1191" s="107"/>
      <c r="N1191" s="107"/>
      <c r="O1191" s="107"/>
      <c r="P1191" s="107"/>
      <c r="Q1191" s="92"/>
      <c r="R1191" s="92"/>
      <c r="S1191" s="92"/>
      <c r="T1191" s="92"/>
      <c r="U1191" s="92"/>
      <c r="V1191" s="92"/>
      <c r="W1191" s="92"/>
      <c r="X1191" s="92"/>
      <c r="Y1191" s="92"/>
      <c r="Z1191" s="92"/>
    </row>
    <row r="1192" spans="11:26">
      <c r="K1192" s="6"/>
      <c r="L1192" s="107"/>
      <c r="M1192" s="107"/>
      <c r="N1192" s="107"/>
      <c r="O1192" s="107"/>
      <c r="P1192" s="107"/>
      <c r="Q1192" s="92"/>
      <c r="R1192" s="92"/>
      <c r="S1192" s="92"/>
      <c r="T1192" s="92"/>
      <c r="U1192" s="92"/>
      <c r="V1192" s="92"/>
      <c r="W1192" s="92"/>
      <c r="X1192" s="92"/>
      <c r="Y1192" s="92"/>
      <c r="Z1192" s="92"/>
    </row>
    <row r="1193" spans="11:26">
      <c r="K1193" s="6"/>
      <c r="L1193" s="107"/>
      <c r="M1193" s="107"/>
      <c r="N1193" s="107"/>
      <c r="O1193" s="107"/>
      <c r="P1193" s="107"/>
      <c r="Q1193" s="92"/>
      <c r="R1193" s="92"/>
      <c r="S1193" s="92"/>
      <c r="T1193" s="92"/>
      <c r="U1193" s="92"/>
      <c r="V1193" s="92"/>
      <c r="W1193" s="92"/>
      <c r="X1193" s="92"/>
      <c r="Y1193" s="92"/>
      <c r="Z1193" s="92"/>
    </row>
    <row r="1194" spans="11:26">
      <c r="K1194" s="6"/>
      <c r="L1194" s="107"/>
      <c r="M1194" s="107"/>
      <c r="N1194" s="107"/>
      <c r="O1194" s="107"/>
      <c r="P1194" s="107"/>
      <c r="Q1194" s="92"/>
      <c r="R1194" s="92"/>
      <c r="S1194" s="92"/>
      <c r="T1194" s="92"/>
      <c r="U1194" s="92"/>
      <c r="V1194" s="92"/>
      <c r="W1194" s="92"/>
      <c r="X1194" s="92"/>
      <c r="Y1194" s="92"/>
      <c r="Z1194" s="92"/>
    </row>
    <row r="1195" spans="11:26">
      <c r="K1195" s="6"/>
      <c r="L1195" s="107"/>
      <c r="M1195" s="107"/>
      <c r="N1195" s="107"/>
      <c r="O1195" s="107"/>
      <c r="P1195" s="107"/>
      <c r="Q1195" s="92"/>
      <c r="R1195" s="92"/>
      <c r="S1195" s="92"/>
      <c r="T1195" s="92"/>
      <c r="U1195" s="92"/>
      <c r="V1195" s="92"/>
      <c r="W1195" s="92"/>
      <c r="X1195" s="92"/>
      <c r="Y1195" s="92"/>
      <c r="Z1195" s="92"/>
    </row>
    <row r="1196" spans="11:26">
      <c r="K1196" s="6"/>
      <c r="L1196" s="107"/>
      <c r="M1196" s="107"/>
      <c r="N1196" s="107"/>
      <c r="O1196" s="107"/>
      <c r="P1196" s="107"/>
      <c r="Q1196" s="92"/>
      <c r="R1196" s="92"/>
      <c r="S1196" s="92"/>
      <c r="T1196" s="92"/>
      <c r="U1196" s="92"/>
      <c r="V1196" s="92"/>
      <c r="W1196" s="92"/>
      <c r="X1196" s="92"/>
      <c r="Y1196" s="92"/>
      <c r="Z1196" s="92"/>
    </row>
    <row r="1197" spans="11:26">
      <c r="K1197" s="6"/>
      <c r="L1197" s="107"/>
      <c r="M1197" s="107"/>
      <c r="N1197" s="107"/>
      <c r="O1197" s="107"/>
      <c r="P1197" s="107"/>
      <c r="Q1197" s="92"/>
      <c r="R1197" s="92"/>
      <c r="S1197" s="92"/>
      <c r="T1197" s="92"/>
      <c r="U1197" s="92"/>
      <c r="V1197" s="92"/>
      <c r="W1197" s="92"/>
      <c r="X1197" s="92"/>
      <c r="Y1197" s="92"/>
      <c r="Z1197" s="92"/>
    </row>
    <row r="1198" spans="11:26">
      <c r="K1198" s="6"/>
      <c r="L1198" s="107"/>
      <c r="M1198" s="107"/>
      <c r="N1198" s="107"/>
      <c r="O1198" s="107"/>
      <c r="P1198" s="107"/>
      <c r="Q1198" s="92"/>
      <c r="R1198" s="92"/>
      <c r="S1198" s="92"/>
      <c r="T1198" s="92"/>
      <c r="U1198" s="92"/>
      <c r="V1198" s="92"/>
      <c r="W1198" s="92"/>
      <c r="X1198" s="92"/>
      <c r="Y1198" s="92"/>
      <c r="Z1198" s="92"/>
    </row>
    <row r="1199" spans="11:26">
      <c r="K1199" s="6"/>
      <c r="L1199" s="107"/>
      <c r="M1199" s="107"/>
      <c r="N1199" s="107"/>
      <c r="O1199" s="107"/>
      <c r="P1199" s="107"/>
      <c r="Q1199" s="92"/>
      <c r="R1199" s="92"/>
      <c r="S1199" s="92"/>
      <c r="T1199" s="92"/>
      <c r="U1199" s="92"/>
      <c r="V1199" s="92"/>
      <c r="W1199" s="92"/>
      <c r="X1199" s="92"/>
      <c r="Y1199" s="92"/>
      <c r="Z1199" s="92"/>
    </row>
    <row r="1200" spans="11:26">
      <c r="K1200" s="6"/>
      <c r="L1200" s="107"/>
      <c r="M1200" s="107"/>
      <c r="N1200" s="107"/>
      <c r="O1200" s="107"/>
      <c r="P1200" s="107"/>
      <c r="Q1200" s="92"/>
      <c r="R1200" s="92"/>
      <c r="S1200" s="92"/>
      <c r="T1200" s="92"/>
      <c r="U1200" s="92"/>
      <c r="V1200" s="92"/>
      <c r="W1200" s="92"/>
      <c r="X1200" s="92"/>
      <c r="Y1200" s="92"/>
      <c r="Z1200" s="92"/>
    </row>
    <row r="1201" spans="11:26">
      <c r="K1201" s="6"/>
      <c r="L1201" s="107"/>
      <c r="M1201" s="107"/>
      <c r="N1201" s="107"/>
      <c r="O1201" s="107"/>
      <c r="P1201" s="107"/>
      <c r="Q1201" s="92"/>
      <c r="R1201" s="92"/>
      <c r="S1201" s="92"/>
      <c r="T1201" s="92"/>
      <c r="U1201" s="92"/>
      <c r="V1201" s="92"/>
      <c r="W1201" s="92"/>
      <c r="X1201" s="92"/>
      <c r="Y1201" s="92"/>
      <c r="Z1201" s="92"/>
    </row>
    <row r="1202" spans="11:26">
      <c r="K1202" s="6"/>
      <c r="L1202" s="107"/>
      <c r="M1202" s="107"/>
      <c r="N1202" s="107"/>
      <c r="O1202" s="107"/>
      <c r="P1202" s="107"/>
      <c r="Q1202" s="92"/>
      <c r="R1202" s="92"/>
      <c r="S1202" s="92"/>
      <c r="T1202" s="92"/>
      <c r="U1202" s="92"/>
      <c r="V1202" s="92"/>
      <c r="W1202" s="92"/>
      <c r="X1202" s="92"/>
      <c r="Y1202" s="92"/>
      <c r="Z1202" s="92"/>
    </row>
    <row r="1203" spans="11:26">
      <c r="K1203" s="6"/>
      <c r="L1203" s="107"/>
      <c r="M1203" s="107"/>
      <c r="N1203" s="107"/>
      <c r="O1203" s="107"/>
      <c r="P1203" s="107"/>
      <c r="Q1203" s="92"/>
      <c r="R1203" s="92"/>
      <c r="S1203" s="92"/>
      <c r="T1203" s="92"/>
      <c r="U1203" s="92"/>
      <c r="V1203" s="92"/>
      <c r="W1203" s="92"/>
      <c r="X1203" s="92"/>
      <c r="Y1203" s="92"/>
      <c r="Z1203" s="92"/>
    </row>
    <row r="1204" spans="11:26">
      <c r="K1204" s="6"/>
      <c r="L1204" s="107"/>
      <c r="M1204" s="107"/>
      <c r="N1204" s="107"/>
      <c r="O1204" s="107"/>
      <c r="P1204" s="107"/>
      <c r="Q1204" s="92"/>
      <c r="R1204" s="92"/>
      <c r="S1204" s="92"/>
      <c r="T1204" s="92"/>
      <c r="U1204" s="92"/>
      <c r="V1204" s="92"/>
      <c r="W1204" s="92"/>
      <c r="X1204" s="92"/>
      <c r="Y1204" s="92"/>
      <c r="Z1204" s="92"/>
    </row>
    <row r="1205" spans="11:26">
      <c r="K1205" s="6"/>
      <c r="L1205" s="107"/>
      <c r="M1205" s="107"/>
      <c r="N1205" s="107"/>
      <c r="O1205" s="107"/>
      <c r="P1205" s="107"/>
      <c r="Q1205" s="92"/>
      <c r="R1205" s="92"/>
      <c r="S1205" s="92"/>
      <c r="T1205" s="92"/>
      <c r="U1205" s="92"/>
      <c r="V1205" s="92"/>
      <c r="W1205" s="92"/>
      <c r="X1205" s="92"/>
      <c r="Y1205" s="92"/>
      <c r="Z1205" s="92"/>
    </row>
    <row r="1206" spans="11:26">
      <c r="K1206" s="6"/>
      <c r="L1206" s="107"/>
      <c r="M1206" s="107"/>
      <c r="N1206" s="107"/>
      <c r="O1206" s="107"/>
      <c r="P1206" s="107"/>
      <c r="Q1206" s="92"/>
      <c r="R1206" s="92"/>
      <c r="S1206" s="92"/>
      <c r="T1206" s="92"/>
      <c r="U1206" s="92"/>
      <c r="V1206" s="92"/>
      <c r="W1206" s="92"/>
      <c r="X1206" s="92"/>
      <c r="Y1206" s="92"/>
      <c r="Z1206" s="92"/>
    </row>
    <row r="1207" spans="11:26">
      <c r="K1207" s="6"/>
      <c r="L1207" s="107"/>
      <c r="M1207" s="107"/>
      <c r="N1207" s="107"/>
      <c r="O1207" s="107"/>
      <c r="P1207" s="107"/>
      <c r="Q1207" s="92"/>
      <c r="R1207" s="92"/>
      <c r="S1207" s="92"/>
      <c r="T1207" s="92"/>
      <c r="U1207" s="92"/>
      <c r="V1207" s="92"/>
      <c r="W1207" s="92"/>
      <c r="X1207" s="92"/>
      <c r="Y1207" s="92"/>
      <c r="Z1207" s="92"/>
    </row>
    <row r="1208" spans="11:26">
      <c r="K1208" s="6"/>
      <c r="L1208" s="107"/>
      <c r="M1208" s="107"/>
      <c r="N1208" s="107"/>
      <c r="O1208" s="107"/>
      <c r="P1208" s="107"/>
      <c r="Q1208" s="92"/>
      <c r="R1208" s="92"/>
      <c r="S1208" s="92"/>
      <c r="T1208" s="92"/>
      <c r="U1208" s="92"/>
      <c r="V1208" s="92"/>
      <c r="W1208" s="92"/>
      <c r="X1208" s="92"/>
      <c r="Y1208" s="92"/>
      <c r="Z1208" s="92"/>
    </row>
    <row r="1209" spans="11:26">
      <c r="K1209" s="6"/>
      <c r="L1209" s="107"/>
      <c r="M1209" s="107"/>
      <c r="N1209" s="107"/>
      <c r="O1209" s="107"/>
      <c r="P1209" s="107"/>
      <c r="Q1209" s="92"/>
      <c r="R1209" s="92"/>
      <c r="S1209" s="92"/>
      <c r="T1209" s="92"/>
      <c r="U1209" s="92"/>
      <c r="V1209" s="92"/>
      <c r="W1209" s="92"/>
      <c r="X1209" s="92"/>
      <c r="Y1209" s="92"/>
      <c r="Z1209" s="92"/>
    </row>
    <row r="1210" spans="11:26">
      <c r="K1210" s="6"/>
      <c r="L1210" s="107"/>
      <c r="M1210" s="107"/>
      <c r="N1210" s="107"/>
      <c r="O1210" s="107"/>
      <c r="P1210" s="107"/>
      <c r="Q1210" s="92"/>
      <c r="R1210" s="92"/>
      <c r="S1210" s="92"/>
      <c r="T1210" s="92"/>
      <c r="U1210" s="92"/>
      <c r="V1210" s="92"/>
      <c r="W1210" s="92"/>
      <c r="X1210" s="92"/>
      <c r="Y1210" s="92"/>
      <c r="Z1210" s="92"/>
    </row>
    <row r="1211" spans="11:26">
      <c r="K1211" s="6"/>
      <c r="L1211" s="107"/>
      <c r="M1211" s="107"/>
      <c r="N1211" s="107"/>
      <c r="O1211" s="107"/>
      <c r="P1211" s="107"/>
      <c r="Q1211" s="92"/>
      <c r="R1211" s="92"/>
      <c r="S1211" s="92"/>
      <c r="T1211" s="92"/>
      <c r="U1211" s="92"/>
      <c r="V1211" s="92"/>
      <c r="W1211" s="92"/>
      <c r="X1211" s="92"/>
      <c r="Y1211" s="92"/>
      <c r="Z1211" s="92"/>
    </row>
    <row r="1212" spans="11:26">
      <c r="K1212" s="6"/>
      <c r="L1212" s="107"/>
      <c r="M1212" s="107"/>
      <c r="N1212" s="107"/>
      <c r="O1212" s="107"/>
      <c r="P1212" s="107"/>
      <c r="Q1212" s="92"/>
      <c r="R1212" s="92"/>
      <c r="S1212" s="92"/>
      <c r="T1212" s="92"/>
      <c r="U1212" s="92"/>
      <c r="V1212" s="92"/>
      <c r="W1212" s="92"/>
      <c r="X1212" s="92"/>
      <c r="Y1212" s="92"/>
      <c r="Z1212" s="92"/>
    </row>
    <row r="1213" spans="11:26">
      <c r="K1213" s="6"/>
      <c r="L1213" s="107"/>
      <c r="M1213" s="107"/>
      <c r="N1213" s="107"/>
      <c r="O1213" s="107"/>
      <c r="P1213" s="107"/>
      <c r="Q1213" s="92"/>
      <c r="R1213" s="92"/>
      <c r="S1213" s="92"/>
      <c r="T1213" s="92"/>
      <c r="U1213" s="92"/>
      <c r="V1213" s="92"/>
      <c r="W1213" s="92"/>
      <c r="X1213" s="92"/>
      <c r="Y1213" s="92"/>
      <c r="Z1213" s="92"/>
    </row>
    <row r="1214" spans="11:26">
      <c r="K1214" s="6"/>
      <c r="L1214" s="107"/>
      <c r="M1214" s="107"/>
      <c r="N1214" s="107"/>
      <c r="O1214" s="107"/>
      <c r="P1214" s="107"/>
      <c r="Q1214" s="92"/>
      <c r="R1214" s="92"/>
      <c r="S1214" s="92"/>
      <c r="T1214" s="92"/>
      <c r="U1214" s="92"/>
      <c r="V1214" s="92"/>
      <c r="W1214" s="92"/>
      <c r="X1214" s="92"/>
      <c r="Y1214" s="92"/>
      <c r="Z1214" s="92"/>
    </row>
    <row r="1215" spans="11:26">
      <c r="K1215" s="6"/>
      <c r="L1215" s="107"/>
      <c r="M1215" s="107"/>
      <c r="N1215" s="107"/>
      <c r="O1215" s="107"/>
      <c r="P1215" s="107"/>
      <c r="Q1215" s="92"/>
      <c r="R1215" s="92"/>
      <c r="S1215" s="92"/>
      <c r="T1215" s="92"/>
      <c r="U1215" s="92"/>
      <c r="V1215" s="92"/>
      <c r="W1215" s="92"/>
      <c r="X1215" s="92"/>
      <c r="Y1215" s="92"/>
      <c r="Z1215" s="92"/>
    </row>
    <row r="1216" spans="11:26">
      <c r="K1216" s="6"/>
      <c r="L1216" s="107"/>
      <c r="M1216" s="107"/>
      <c r="N1216" s="107"/>
      <c r="O1216" s="107"/>
      <c r="P1216" s="107"/>
      <c r="Q1216" s="92"/>
      <c r="R1216" s="92"/>
      <c r="S1216" s="92"/>
      <c r="T1216" s="92"/>
      <c r="U1216" s="92"/>
      <c r="V1216" s="92"/>
      <c r="W1216" s="92"/>
      <c r="X1216" s="92"/>
      <c r="Y1216" s="92"/>
      <c r="Z1216" s="92"/>
    </row>
    <row r="1217" spans="11:26">
      <c r="K1217" s="6"/>
      <c r="L1217" s="107"/>
      <c r="M1217" s="107"/>
      <c r="N1217" s="107"/>
      <c r="O1217" s="107"/>
      <c r="P1217" s="107"/>
      <c r="Q1217" s="92"/>
      <c r="R1217" s="92"/>
      <c r="S1217" s="92"/>
      <c r="T1217" s="92"/>
      <c r="U1217" s="92"/>
      <c r="V1217" s="92"/>
      <c r="W1217" s="92"/>
      <c r="X1217" s="92"/>
      <c r="Y1217" s="92"/>
      <c r="Z1217" s="92"/>
    </row>
    <row r="1218" spans="11:26">
      <c r="K1218" s="6"/>
      <c r="L1218" s="107"/>
      <c r="M1218" s="107"/>
      <c r="N1218" s="107"/>
      <c r="O1218" s="107"/>
      <c r="P1218" s="107"/>
      <c r="Q1218" s="92"/>
      <c r="R1218" s="92"/>
      <c r="S1218" s="92"/>
      <c r="T1218" s="92"/>
      <c r="U1218" s="92"/>
      <c r="V1218" s="92"/>
      <c r="W1218" s="92"/>
      <c r="X1218" s="92"/>
      <c r="Y1218" s="92"/>
      <c r="Z1218" s="92"/>
    </row>
    <row r="1219" spans="11:26">
      <c r="K1219" s="6"/>
      <c r="L1219" s="107"/>
      <c r="M1219" s="107"/>
      <c r="N1219" s="107"/>
      <c r="O1219" s="107"/>
      <c r="P1219" s="107"/>
      <c r="Q1219" s="92"/>
      <c r="R1219" s="92"/>
      <c r="S1219" s="92"/>
      <c r="T1219" s="92"/>
      <c r="U1219" s="92"/>
      <c r="V1219" s="92"/>
      <c r="W1219" s="92"/>
      <c r="X1219" s="92"/>
      <c r="Y1219" s="92"/>
      <c r="Z1219" s="92"/>
    </row>
    <row r="1220" spans="11:26">
      <c r="K1220" s="6"/>
      <c r="L1220" s="107"/>
      <c r="M1220" s="107"/>
      <c r="N1220" s="107"/>
      <c r="O1220" s="107"/>
      <c r="P1220" s="107"/>
      <c r="Q1220" s="92"/>
      <c r="R1220" s="92"/>
      <c r="S1220" s="92"/>
      <c r="T1220" s="92"/>
      <c r="U1220" s="92"/>
      <c r="V1220" s="92"/>
      <c r="W1220" s="92"/>
      <c r="X1220" s="92"/>
      <c r="Y1220" s="92"/>
      <c r="Z1220" s="92"/>
    </row>
    <row r="1221" spans="11:26">
      <c r="K1221" s="6"/>
      <c r="L1221" s="107"/>
      <c r="M1221" s="107"/>
      <c r="N1221" s="107"/>
      <c r="O1221" s="107"/>
      <c r="P1221" s="107"/>
      <c r="Q1221" s="92"/>
      <c r="R1221" s="92"/>
      <c r="S1221" s="92"/>
      <c r="T1221" s="92"/>
      <c r="U1221" s="92"/>
      <c r="V1221" s="92"/>
      <c r="W1221" s="92"/>
      <c r="X1221" s="92"/>
      <c r="Y1221" s="92"/>
      <c r="Z1221" s="92"/>
    </row>
    <row r="1222" spans="11:26">
      <c r="K1222" s="6"/>
      <c r="L1222" s="107"/>
      <c r="M1222" s="107"/>
      <c r="N1222" s="107"/>
      <c r="O1222" s="107"/>
      <c r="P1222" s="107"/>
      <c r="Q1222" s="92"/>
      <c r="R1222" s="92"/>
      <c r="S1222" s="92"/>
      <c r="T1222" s="92"/>
      <c r="U1222" s="92"/>
      <c r="V1222" s="92"/>
      <c r="W1222" s="92"/>
      <c r="X1222" s="92"/>
      <c r="Y1222" s="92"/>
      <c r="Z1222" s="92"/>
    </row>
    <row r="1223" spans="11:26">
      <c r="K1223" s="6"/>
      <c r="L1223" s="107"/>
      <c r="M1223" s="107"/>
      <c r="N1223" s="107"/>
      <c r="O1223" s="107"/>
      <c r="P1223" s="107"/>
      <c r="Q1223" s="92"/>
      <c r="R1223" s="92"/>
      <c r="S1223" s="92"/>
      <c r="T1223" s="92"/>
      <c r="U1223" s="92"/>
      <c r="V1223" s="92"/>
      <c r="W1223" s="92"/>
      <c r="X1223" s="92"/>
      <c r="Y1223" s="92"/>
      <c r="Z1223" s="92"/>
    </row>
    <row r="1224" spans="11:26">
      <c r="K1224" s="6"/>
      <c r="L1224" s="107"/>
      <c r="M1224" s="107"/>
      <c r="N1224" s="107"/>
      <c r="O1224" s="107"/>
      <c r="P1224" s="107"/>
      <c r="Q1224" s="92"/>
      <c r="R1224" s="92"/>
      <c r="S1224" s="92"/>
      <c r="T1224" s="92"/>
      <c r="U1224" s="92"/>
      <c r="V1224" s="92"/>
      <c r="W1224" s="92"/>
      <c r="X1224" s="92"/>
      <c r="Y1224" s="92"/>
      <c r="Z1224" s="92"/>
    </row>
    <row r="1225" spans="11:26">
      <c r="K1225" s="6"/>
      <c r="L1225" s="107"/>
      <c r="M1225" s="107"/>
      <c r="N1225" s="107"/>
      <c r="O1225" s="107"/>
      <c r="P1225" s="107"/>
      <c r="Q1225" s="92"/>
      <c r="R1225" s="92"/>
      <c r="S1225" s="92"/>
      <c r="T1225" s="92"/>
      <c r="U1225" s="92"/>
      <c r="V1225" s="92"/>
      <c r="W1225" s="92"/>
      <c r="X1225" s="92"/>
      <c r="Y1225" s="92"/>
      <c r="Z1225" s="92"/>
    </row>
    <row r="1226" spans="11:26">
      <c r="K1226" s="6"/>
      <c r="L1226" s="107"/>
      <c r="M1226" s="107"/>
      <c r="N1226" s="107"/>
      <c r="O1226" s="107"/>
      <c r="P1226" s="107"/>
      <c r="Q1226" s="92"/>
      <c r="R1226" s="92"/>
      <c r="S1226" s="92"/>
      <c r="T1226" s="92"/>
      <c r="U1226" s="92"/>
      <c r="V1226" s="92"/>
      <c r="W1226" s="92"/>
      <c r="X1226" s="92"/>
      <c r="Y1226" s="92"/>
      <c r="Z1226" s="92"/>
    </row>
    <row r="1227" spans="11:26">
      <c r="K1227" s="6"/>
      <c r="L1227" s="107"/>
      <c r="M1227" s="107"/>
      <c r="N1227" s="107"/>
      <c r="O1227" s="107"/>
      <c r="P1227" s="107"/>
      <c r="Q1227" s="92"/>
      <c r="R1227" s="92"/>
      <c r="S1227" s="92"/>
      <c r="T1227" s="92"/>
      <c r="U1227" s="92"/>
      <c r="V1227" s="92"/>
      <c r="W1227" s="92"/>
      <c r="X1227" s="92"/>
      <c r="Y1227" s="92"/>
      <c r="Z1227" s="92"/>
    </row>
    <row r="1228" spans="11:26">
      <c r="K1228" s="6"/>
      <c r="L1228" s="107"/>
      <c r="M1228" s="107"/>
      <c r="N1228" s="107"/>
      <c r="O1228" s="107"/>
      <c r="P1228" s="107"/>
      <c r="Q1228" s="92"/>
      <c r="R1228" s="92"/>
      <c r="S1228" s="92"/>
      <c r="T1228" s="92"/>
      <c r="U1228" s="92"/>
      <c r="V1228" s="92"/>
      <c r="W1228" s="92"/>
      <c r="X1228" s="92"/>
      <c r="Y1228" s="92"/>
      <c r="Z1228" s="92"/>
    </row>
    <row r="1229" spans="11:26">
      <c r="K1229" s="6"/>
      <c r="L1229" s="107"/>
      <c r="M1229" s="107"/>
      <c r="N1229" s="107"/>
      <c r="O1229" s="107"/>
      <c r="P1229" s="107"/>
      <c r="Q1229" s="92"/>
      <c r="R1229" s="92"/>
      <c r="S1229" s="92"/>
      <c r="T1229" s="92"/>
      <c r="U1229" s="92"/>
      <c r="V1229" s="92"/>
      <c r="W1229" s="92"/>
      <c r="X1229" s="92"/>
      <c r="Y1229" s="92"/>
      <c r="Z1229" s="92"/>
    </row>
    <row r="1230" spans="11:26">
      <c r="K1230" s="6"/>
      <c r="L1230" s="107"/>
      <c r="M1230" s="107"/>
      <c r="N1230" s="107"/>
      <c r="O1230" s="107"/>
      <c r="P1230" s="107"/>
      <c r="Q1230" s="92"/>
      <c r="R1230" s="92"/>
      <c r="S1230" s="92"/>
      <c r="T1230" s="92"/>
      <c r="U1230" s="92"/>
      <c r="V1230" s="92"/>
      <c r="W1230" s="92"/>
      <c r="X1230" s="92"/>
      <c r="Y1230" s="92"/>
      <c r="Z1230" s="92"/>
    </row>
    <row r="1231" spans="11:26">
      <c r="K1231" s="6"/>
      <c r="L1231" s="107"/>
      <c r="M1231" s="107"/>
      <c r="N1231" s="107"/>
      <c r="O1231" s="107"/>
      <c r="P1231" s="107"/>
      <c r="Q1231" s="92"/>
      <c r="R1231" s="92"/>
      <c r="S1231" s="92"/>
      <c r="T1231" s="92"/>
      <c r="U1231" s="92"/>
      <c r="V1231" s="92"/>
      <c r="W1231" s="92"/>
      <c r="X1231" s="92"/>
      <c r="Y1231" s="92"/>
      <c r="Z1231" s="92"/>
    </row>
    <row r="1232" spans="11:26">
      <c r="K1232" s="6"/>
      <c r="L1232" s="107"/>
      <c r="M1232" s="107"/>
      <c r="N1232" s="107"/>
      <c r="O1232" s="107"/>
      <c r="P1232" s="107"/>
      <c r="Q1232" s="92"/>
      <c r="R1232" s="92"/>
      <c r="S1232" s="92"/>
      <c r="T1232" s="92"/>
      <c r="U1232" s="92"/>
      <c r="V1232" s="92"/>
      <c r="W1232" s="92"/>
      <c r="X1232" s="92"/>
      <c r="Y1232" s="92"/>
      <c r="Z1232" s="92"/>
    </row>
    <row r="1233" spans="11:26">
      <c r="K1233" s="6"/>
      <c r="L1233" s="107"/>
      <c r="M1233" s="107"/>
      <c r="N1233" s="107"/>
      <c r="O1233" s="107"/>
      <c r="P1233" s="107"/>
      <c r="Q1233" s="92"/>
      <c r="R1233" s="92"/>
      <c r="S1233" s="92"/>
      <c r="T1233" s="92"/>
      <c r="U1233" s="92"/>
      <c r="V1233" s="92"/>
      <c r="W1233" s="92"/>
      <c r="X1233" s="92"/>
      <c r="Y1233" s="92"/>
      <c r="Z1233" s="92"/>
    </row>
    <row r="1234" spans="11:26">
      <c r="K1234" s="6"/>
      <c r="L1234" s="107"/>
      <c r="M1234" s="107"/>
      <c r="N1234" s="107"/>
      <c r="O1234" s="107"/>
      <c r="P1234" s="107"/>
      <c r="Q1234" s="92"/>
      <c r="R1234" s="92"/>
      <c r="S1234" s="92"/>
      <c r="T1234" s="92"/>
      <c r="U1234" s="92"/>
      <c r="V1234" s="92"/>
      <c r="W1234" s="92"/>
      <c r="X1234" s="92"/>
      <c r="Y1234" s="92"/>
      <c r="Z1234" s="92"/>
    </row>
    <row r="1235" spans="11:26">
      <c r="K1235" s="6"/>
      <c r="L1235" s="107"/>
      <c r="M1235" s="107"/>
      <c r="N1235" s="107"/>
      <c r="O1235" s="107"/>
      <c r="P1235" s="107"/>
      <c r="Q1235" s="92"/>
      <c r="R1235" s="92"/>
      <c r="S1235" s="92"/>
      <c r="T1235" s="92"/>
      <c r="U1235" s="92"/>
      <c r="V1235" s="92"/>
      <c r="W1235" s="92"/>
      <c r="X1235" s="92"/>
      <c r="Y1235" s="92"/>
      <c r="Z1235" s="92"/>
    </row>
    <row r="1236" spans="11:26">
      <c r="K1236" s="6"/>
      <c r="L1236" s="107"/>
      <c r="M1236" s="107"/>
      <c r="N1236" s="107"/>
      <c r="O1236" s="107"/>
      <c r="P1236" s="107"/>
      <c r="Q1236" s="92"/>
      <c r="R1236" s="92"/>
      <c r="S1236" s="92"/>
      <c r="T1236" s="92"/>
      <c r="U1236" s="92"/>
      <c r="V1236" s="92"/>
      <c r="W1236" s="92"/>
      <c r="X1236" s="92"/>
      <c r="Y1236" s="92"/>
      <c r="Z1236" s="92"/>
    </row>
    <row r="1237" spans="11:26">
      <c r="K1237" s="6"/>
      <c r="L1237" s="107"/>
      <c r="M1237" s="107"/>
      <c r="N1237" s="107"/>
      <c r="O1237" s="107"/>
      <c r="P1237" s="107"/>
      <c r="Q1237" s="92"/>
      <c r="R1237" s="92"/>
      <c r="S1237" s="92"/>
      <c r="T1237" s="92"/>
      <c r="U1237" s="92"/>
      <c r="V1237" s="92"/>
      <c r="W1237" s="92"/>
      <c r="X1237" s="92"/>
      <c r="Y1237" s="92"/>
      <c r="Z1237" s="92"/>
    </row>
    <row r="1238" spans="11:26">
      <c r="K1238" s="6"/>
    </row>
    <row r="1239" spans="11:26">
      <c r="K1239" s="6"/>
    </row>
  </sheetData>
  <phoneticPr fontId="53" type="noConversion"/>
  <pageMargins left="0" right="0" top="0" bottom="0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959"/>
  <sheetViews>
    <sheetView workbookViewId="0">
      <selection activeCell="G45" sqref="G45"/>
    </sheetView>
  </sheetViews>
  <sheetFormatPr defaultRowHeight="14.4"/>
  <cols>
    <col min="1" max="1" width="2.33203125" customWidth="1"/>
    <col min="2" max="2" width="7" customWidth="1"/>
    <col min="3" max="3" width="29.109375" style="67" customWidth="1"/>
    <col min="4" max="4" width="10.88671875" customWidth="1"/>
    <col min="5" max="5" width="4.5546875" customWidth="1"/>
    <col min="6" max="6" width="10" customWidth="1"/>
    <col min="7" max="7" width="26.44140625" customWidth="1"/>
    <col min="8" max="8" width="9.88671875" customWidth="1"/>
    <col min="9" max="9" width="2.109375" customWidth="1"/>
    <col min="10" max="10" width="2.44140625" customWidth="1"/>
    <col min="11" max="11" width="18.109375" customWidth="1"/>
    <col min="12" max="12" width="5" customWidth="1"/>
    <col min="13" max="13" width="1.109375" customWidth="1"/>
    <col min="14" max="14" width="22.5546875" customWidth="1"/>
    <col min="15" max="15" width="6.6640625" customWidth="1"/>
    <col min="16" max="16" width="1" customWidth="1"/>
    <col min="17" max="17" width="20" customWidth="1"/>
    <col min="18" max="18" width="6.88671875" customWidth="1"/>
    <col min="19" max="19" width="1.33203125" customWidth="1"/>
    <col min="20" max="20" width="22" customWidth="1"/>
    <col min="21" max="21" width="6" customWidth="1"/>
    <col min="22" max="22" width="0.6640625" customWidth="1"/>
    <col min="23" max="23" width="21.44140625" customWidth="1"/>
    <col min="24" max="24" width="5.88671875" customWidth="1"/>
    <col min="25" max="25" width="0.88671875" customWidth="1"/>
    <col min="26" max="26" width="16.109375" customWidth="1"/>
    <col min="27" max="27" width="9.6640625" customWidth="1"/>
    <col min="28" max="28" width="10.44140625" customWidth="1"/>
    <col min="29" max="29" width="8" customWidth="1"/>
    <col min="30" max="30" width="6.33203125" customWidth="1"/>
    <col min="32" max="32" width="8.6640625" customWidth="1"/>
  </cols>
  <sheetData>
    <row r="1" spans="2:89" ht="12" customHeight="1" thickBot="1">
      <c r="I1" s="79"/>
      <c r="J1" s="92"/>
      <c r="K1" s="11"/>
      <c r="L1" s="11"/>
      <c r="M1" s="11"/>
      <c r="N1" s="11"/>
      <c r="O1" s="92"/>
      <c r="P1" s="92"/>
      <c r="Q1" s="92"/>
      <c r="R1" s="92"/>
      <c r="S1" s="92"/>
      <c r="T1" s="92"/>
      <c r="U1" s="143"/>
      <c r="V1" s="143"/>
      <c r="W1" s="90"/>
      <c r="X1" s="92"/>
      <c r="Y1" s="92"/>
      <c r="Z1" s="92"/>
      <c r="AA1" s="92"/>
      <c r="AB1" s="92"/>
      <c r="AC1" s="92"/>
      <c r="AD1" s="92"/>
      <c r="AE1" s="92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2:89" ht="14.25" customHeight="1" thickBot="1">
      <c r="B2" s="153" t="s">
        <v>75</v>
      </c>
      <c r="G2" s="2"/>
      <c r="H2" s="2"/>
      <c r="I2" s="731"/>
      <c r="K2" s="1170" t="str">
        <f>C6</f>
        <v>1-й день</v>
      </c>
      <c r="L2" s="1154"/>
      <c r="M2" s="640"/>
      <c r="N2" s="1170" t="e">
        <f>#REF!</f>
        <v>#REF!</v>
      </c>
      <c r="O2" s="1154"/>
      <c r="P2" s="1270"/>
      <c r="Q2" s="1170" t="e">
        <f>#REF!</f>
        <v>#REF!</v>
      </c>
      <c r="R2" s="1154"/>
      <c r="S2" s="640"/>
      <c r="T2" s="1269" t="e">
        <f>#REF!</f>
        <v>#REF!</v>
      </c>
      <c r="U2" s="1154"/>
      <c r="V2" s="640"/>
      <c r="W2" s="1170" t="e">
        <f>#REF!</f>
        <v>#REF!</v>
      </c>
      <c r="X2" s="1154"/>
      <c r="AB2" s="172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2:89" ht="15.6">
      <c r="E3" s="338" t="s">
        <v>29</v>
      </c>
      <c r="F3" s="69"/>
      <c r="G3" t="s">
        <v>208</v>
      </c>
      <c r="I3" s="79"/>
      <c r="K3" s="783" t="s">
        <v>33</v>
      </c>
      <c r="L3" s="117"/>
      <c r="N3" s="783" t="s">
        <v>33</v>
      </c>
      <c r="O3" s="117"/>
      <c r="Q3" s="1163" t="s">
        <v>33</v>
      </c>
      <c r="R3" s="203"/>
      <c r="T3" s="1204" t="e">
        <f>#REF!</f>
        <v>#REF!</v>
      </c>
      <c r="U3" s="54"/>
      <c r="W3" s="1204" t="e">
        <f>#REF!</f>
        <v>#REF!</v>
      </c>
      <c r="X3" s="54"/>
      <c r="AA3" s="582"/>
      <c r="AB3" s="92"/>
      <c r="AC3" s="44"/>
      <c r="AD3" s="11"/>
      <c r="AE3" s="324"/>
      <c r="AF3" s="11"/>
      <c r="AG3" s="11"/>
      <c r="AH3" s="92"/>
      <c r="AI3" s="11"/>
      <c r="AJ3" s="11"/>
      <c r="AK3" s="11"/>
      <c r="AL3" s="92"/>
      <c r="AM3" s="92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2:89" ht="13.5" customHeight="1" thickBot="1">
      <c r="B4" s="339"/>
      <c r="C4" s="86" t="s">
        <v>133</v>
      </c>
      <c r="F4" s="86" t="s">
        <v>133</v>
      </c>
      <c r="G4" s="2"/>
      <c r="H4" s="69"/>
      <c r="I4" s="240"/>
      <c r="K4" s="1165" t="str">
        <f>C8</f>
        <v>Наггетсы</v>
      </c>
      <c r="L4" s="1151">
        <f>D8</f>
        <v>100</v>
      </c>
      <c r="N4" s="1274" t="str">
        <f t="shared" ref="N4:O10" si="0">G8</f>
        <v>Печень по-строгановски</v>
      </c>
      <c r="O4" s="960">
        <f t="shared" si="0"/>
        <v>110</v>
      </c>
      <c r="Q4" s="647" t="str">
        <f>C34</f>
        <v>Запеканка из творога с какао</v>
      </c>
      <c r="R4" s="773">
        <f>D34</f>
        <v>160</v>
      </c>
      <c r="T4" s="1162" t="str">
        <f t="shared" ref="T4:U9" si="1">G34</f>
        <v xml:space="preserve">Морковь по-корейски </v>
      </c>
      <c r="U4" s="1151">
        <f t="shared" si="1"/>
        <v>100</v>
      </c>
      <c r="V4" s="90"/>
      <c r="W4" s="1216" t="str">
        <f t="shared" ref="W4:X10" si="2">C65</f>
        <v>Овощи консервированные</v>
      </c>
      <c r="X4" s="960">
        <f t="shared" si="2"/>
        <v>0</v>
      </c>
      <c r="AA4" s="11"/>
      <c r="AB4" s="11"/>
      <c r="AC4" s="11"/>
      <c r="AD4" s="11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</row>
    <row r="5" spans="2:89" ht="13.5" customHeight="1" thickBot="1">
      <c r="B5" s="34" t="s">
        <v>1</v>
      </c>
      <c r="C5" s="70" t="s">
        <v>2</v>
      </c>
      <c r="D5" s="215" t="s">
        <v>3</v>
      </c>
      <c r="F5" s="34" t="s">
        <v>1</v>
      </c>
      <c r="G5" s="70" t="s">
        <v>2</v>
      </c>
      <c r="H5" s="215" t="s">
        <v>3</v>
      </c>
      <c r="I5" s="92"/>
      <c r="K5" s="1165" t="str">
        <f t="shared" ref="K5:K9" si="3">C9</f>
        <v>Ризотто</v>
      </c>
      <c r="L5" s="1151">
        <f t="shared" ref="L5:L10" si="4">D9</f>
        <v>180</v>
      </c>
      <c r="N5" s="1001" t="str">
        <f t="shared" si="0"/>
        <v>Макароны отварные и /овощи</v>
      </c>
      <c r="O5" s="305">
        <f t="shared" si="0"/>
        <v>150</v>
      </c>
      <c r="Q5" s="868" t="str">
        <f t="shared" ref="Q5:Q9" si="5">C35</f>
        <v>и  /  соус абрикосовый</v>
      </c>
      <c r="R5" s="1193">
        <f t="shared" ref="R5:R10" si="6">D35</f>
        <v>40</v>
      </c>
      <c r="T5" s="1162" t="str">
        <f t="shared" si="1"/>
        <v>Говядина тушная</v>
      </c>
      <c r="U5" s="1151">
        <f t="shared" si="1"/>
        <v>100</v>
      </c>
      <c r="V5" s="92"/>
      <c r="W5" s="1166" t="str">
        <f t="shared" si="2"/>
        <v>порциями (капуста квашеная)</v>
      </c>
      <c r="X5" s="1217">
        <f t="shared" si="2"/>
        <v>100</v>
      </c>
      <c r="AA5" s="38"/>
      <c r="AB5" s="11"/>
      <c r="AC5" s="11"/>
      <c r="AD5" s="11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</row>
    <row r="6" spans="2:89" ht="13.5" customHeight="1" thickBot="1">
      <c r="B6" s="223" t="s">
        <v>4</v>
      </c>
      <c r="C6" s="629" t="s">
        <v>25</v>
      </c>
      <c r="D6" s="232" t="s">
        <v>21</v>
      </c>
      <c r="F6" s="223" t="s">
        <v>4</v>
      </c>
      <c r="G6" s="734" t="s">
        <v>121</v>
      </c>
      <c r="H6" s="232" t="s">
        <v>21</v>
      </c>
      <c r="I6" s="92"/>
      <c r="K6" s="1165" t="str">
        <f t="shared" si="3"/>
        <v>Сок фруктовый (персиковыйй)</v>
      </c>
      <c r="L6" s="1151">
        <f t="shared" si="4"/>
        <v>200</v>
      </c>
      <c r="N6" s="1002" t="str">
        <f t="shared" si="0"/>
        <v>консервирован. Отварные (сложный гарнир)</v>
      </c>
      <c r="O6" s="984">
        <f t="shared" si="0"/>
        <v>35</v>
      </c>
      <c r="P6" s="126"/>
      <c r="Q6" s="1104" t="str">
        <f t="shared" si="5"/>
        <v>Кофейный напиток с молоком</v>
      </c>
      <c r="R6" s="833">
        <f t="shared" si="6"/>
        <v>200</v>
      </c>
      <c r="T6" s="1162" t="str">
        <f t="shared" si="1"/>
        <v>Картофель по- деревенски с сыром</v>
      </c>
      <c r="U6" s="1151">
        <f t="shared" si="1"/>
        <v>180</v>
      </c>
      <c r="V6" s="1144"/>
      <c r="W6" s="1161" t="str">
        <f t="shared" si="2"/>
        <v xml:space="preserve">Биточки рыбные </v>
      </c>
      <c r="X6" s="1218">
        <f t="shared" si="2"/>
        <v>110</v>
      </c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</row>
    <row r="7" spans="2:89">
      <c r="B7" s="208"/>
      <c r="C7" s="300" t="s">
        <v>33</v>
      </c>
      <c r="D7" s="203"/>
      <c r="F7" s="208"/>
      <c r="G7" s="300" t="s">
        <v>33</v>
      </c>
      <c r="H7" s="203"/>
      <c r="I7" s="92"/>
      <c r="K7" s="1165" t="str">
        <f t="shared" si="3"/>
        <v>Хлеб пшеничный</v>
      </c>
      <c r="L7" s="1151">
        <f t="shared" si="4"/>
        <v>40</v>
      </c>
      <c r="N7" s="1275" t="str">
        <f t="shared" si="0"/>
        <v>Чай с лимоном</v>
      </c>
      <c r="O7" s="1218">
        <f t="shared" si="0"/>
        <v>200</v>
      </c>
      <c r="P7" s="79"/>
      <c r="Q7" s="212" t="str">
        <f t="shared" si="5"/>
        <v>Масло сливочное (порциями)</v>
      </c>
      <c r="R7" s="548">
        <f t="shared" si="6"/>
        <v>10</v>
      </c>
      <c r="T7" s="1162" t="str">
        <f t="shared" si="1"/>
        <v>Компот из яблок с лимоном</v>
      </c>
      <c r="U7" s="1151">
        <f t="shared" si="1"/>
        <v>200</v>
      </c>
      <c r="V7" s="176"/>
      <c r="W7" s="1162" t="str">
        <f t="shared" si="2"/>
        <v>Рагу из овощей</v>
      </c>
      <c r="X7" s="1151">
        <f t="shared" si="2"/>
        <v>180</v>
      </c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</row>
    <row r="8" spans="2:89">
      <c r="B8" s="732" t="str">
        <f>'12-18л. МЕНЮ '!J67</f>
        <v>595/22</v>
      </c>
      <c r="C8" s="214" t="str">
        <f>'12-18л. МЕНЮ '!C67</f>
        <v>Наггетсы</v>
      </c>
      <c r="D8" s="149">
        <f>'12-18л. МЕНЮ '!D67</f>
        <v>100</v>
      </c>
      <c r="F8" s="146" t="str">
        <f>'12-18л. МЕНЮ '!J122</f>
        <v>255/17</v>
      </c>
      <c r="G8" s="230" t="str">
        <f>'12-18л. МЕНЮ '!C122</f>
        <v>Печень по-строгановски</v>
      </c>
      <c r="H8" s="963">
        <f>'12-18л. МЕНЮ '!D122</f>
        <v>110</v>
      </c>
      <c r="I8" s="171"/>
      <c r="K8" s="1165" t="str">
        <f t="shared" si="3"/>
        <v>Хлеб ржаной</v>
      </c>
      <c r="L8" s="1151">
        <f t="shared" si="4"/>
        <v>40</v>
      </c>
      <c r="N8" s="1165" t="str">
        <f t="shared" si="0"/>
        <v>Блины со сметаной</v>
      </c>
      <c r="O8" s="1151" t="str">
        <f t="shared" si="0"/>
        <v>80 /10</v>
      </c>
      <c r="Q8" s="212" t="str">
        <f t="shared" si="5"/>
        <v>Хлеб пшеничный</v>
      </c>
      <c r="R8" s="548">
        <f t="shared" si="6"/>
        <v>40</v>
      </c>
      <c r="T8" s="1162" t="str">
        <f t="shared" si="1"/>
        <v>Хлеб пшеничный</v>
      </c>
      <c r="U8" s="1151">
        <f t="shared" si="1"/>
        <v>40</v>
      </c>
      <c r="V8" s="171"/>
      <c r="W8" s="1162" t="str">
        <f t="shared" si="2"/>
        <v>Сок фруктовый (яблочный)</v>
      </c>
      <c r="X8" s="1151">
        <f t="shared" si="2"/>
        <v>200</v>
      </c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</row>
    <row r="9" spans="2:89" ht="15.75" customHeight="1">
      <c r="B9" s="732" t="str">
        <f>'12-18л. МЕНЮ '!J68</f>
        <v>381/22</v>
      </c>
      <c r="C9" s="214" t="str">
        <f>'12-18л. МЕНЮ '!C68</f>
        <v>Ризотто</v>
      </c>
      <c r="D9" s="149">
        <f>'12-18л. МЕНЮ '!D68</f>
        <v>180</v>
      </c>
      <c r="F9" s="146" t="str">
        <f>'12-18л. МЕНЮ '!J123</f>
        <v>256 / 21</v>
      </c>
      <c r="G9" s="230" t="str">
        <f>'12-18л. МЕНЮ '!C123</f>
        <v>Макароны отварные и /овощи</v>
      </c>
      <c r="H9" s="963">
        <f>'12-18л. МЕНЮ '!D123</f>
        <v>150</v>
      </c>
      <c r="I9" s="87"/>
      <c r="K9" s="1165" t="str">
        <f t="shared" si="3"/>
        <v>Фрукты свежие (яблоко)</v>
      </c>
      <c r="L9" s="1151">
        <f t="shared" si="4"/>
        <v>100</v>
      </c>
      <c r="N9" s="1165" t="str">
        <f t="shared" si="0"/>
        <v>Хлеб пшеничный</v>
      </c>
      <c r="O9" s="1151">
        <f t="shared" si="0"/>
        <v>45</v>
      </c>
      <c r="Q9" s="212" t="str">
        <f t="shared" si="5"/>
        <v xml:space="preserve">Плоды свежие (яблоко) </v>
      </c>
      <c r="R9" s="748">
        <f t="shared" si="6"/>
        <v>100</v>
      </c>
      <c r="T9" s="1162" t="str">
        <f t="shared" si="1"/>
        <v>Хлеб ржаной</v>
      </c>
      <c r="U9" s="1151">
        <f t="shared" si="1"/>
        <v>30</v>
      </c>
      <c r="V9" s="94"/>
      <c r="W9" s="1162" t="str">
        <f t="shared" si="2"/>
        <v>Хлеб пшеничный</v>
      </c>
      <c r="X9" s="1151">
        <f t="shared" si="2"/>
        <v>50</v>
      </c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</row>
    <row r="10" spans="2:89" ht="13.5" customHeight="1" thickBot="1">
      <c r="B10" s="732" t="str">
        <f>'12-18л. МЕНЮ '!J69</f>
        <v>501 /21</v>
      </c>
      <c r="C10" s="214" t="str">
        <f>'12-18л. МЕНЮ '!C69</f>
        <v>Сок фруктовый (персиковыйй)</v>
      </c>
      <c r="D10" s="149">
        <f>'12-18л. МЕНЮ '!D69</f>
        <v>200</v>
      </c>
      <c r="F10" s="146" t="str">
        <f>'12-18л. МЕНЮ '!J124</f>
        <v>157/21</v>
      </c>
      <c r="G10" s="230" t="str">
        <f>'12-18л. МЕНЮ '!C124</f>
        <v>консервирован. Отварные (сложный гарнир)</v>
      </c>
      <c r="H10" s="963">
        <f>'12-18л. МЕНЮ '!D124</f>
        <v>35</v>
      </c>
      <c r="I10" s="87"/>
      <c r="K10" s="752" t="s">
        <v>100</v>
      </c>
      <c r="L10" s="1201">
        <f t="shared" si="4"/>
        <v>660</v>
      </c>
      <c r="N10" s="1179" t="str">
        <f t="shared" si="0"/>
        <v>Хлеб ржаной</v>
      </c>
      <c r="O10" s="1202">
        <f t="shared" si="0"/>
        <v>30</v>
      </c>
      <c r="Q10" s="752" t="s">
        <v>100</v>
      </c>
      <c r="R10" s="1203">
        <f t="shared" si="6"/>
        <v>550</v>
      </c>
      <c r="T10" s="752" t="s">
        <v>100</v>
      </c>
      <c r="U10" s="1201">
        <f>H40</f>
        <v>650</v>
      </c>
      <c r="V10" s="87"/>
      <c r="W10" s="1219" t="str">
        <f t="shared" si="2"/>
        <v>Хлеб ржаной</v>
      </c>
      <c r="X10" s="1202">
        <f t="shared" si="2"/>
        <v>30</v>
      </c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</row>
    <row r="11" spans="2:89" ht="13.5" customHeight="1">
      <c r="B11" s="732" t="str">
        <f>'12-18л. МЕНЮ '!J70</f>
        <v>Пром.пр.</v>
      </c>
      <c r="C11" s="214" t="str">
        <f>'12-18л. МЕНЮ '!C70</f>
        <v>Хлеб пшеничный</v>
      </c>
      <c r="D11" s="149">
        <f>'12-18л. МЕНЮ '!D70</f>
        <v>40</v>
      </c>
      <c r="F11" s="146" t="str">
        <f>'12-18л. МЕНЮ '!J125</f>
        <v>459 / 21</v>
      </c>
      <c r="G11" s="230" t="str">
        <f>'12-18л. МЕНЮ '!C125</f>
        <v>Чай с лимоном</v>
      </c>
      <c r="H11" s="963">
        <f>'12-18л. МЕНЮ '!D125</f>
        <v>200</v>
      </c>
      <c r="I11" s="87"/>
      <c r="K11" s="1168" t="s">
        <v>27</v>
      </c>
      <c r="L11" s="537"/>
      <c r="M11" s="1152"/>
      <c r="N11" s="1168" t="s">
        <v>27</v>
      </c>
      <c r="O11" s="117"/>
      <c r="P11" s="1152"/>
      <c r="Q11" s="1163" t="s">
        <v>27</v>
      </c>
      <c r="R11" s="54"/>
      <c r="S11" s="682"/>
      <c r="T11" s="783" t="s">
        <v>27</v>
      </c>
      <c r="U11" s="117"/>
      <c r="V11" s="682"/>
      <c r="W11" s="1169" t="s">
        <v>27</v>
      </c>
      <c r="X11" s="735"/>
      <c r="AH11" s="120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</row>
    <row r="12" spans="2:89">
      <c r="B12" s="732" t="str">
        <f>'12-18л. МЕНЮ '!J71</f>
        <v>Пром.пр.</v>
      </c>
      <c r="C12" s="214" t="str">
        <f>'12-18л. МЕНЮ '!C71</f>
        <v>Хлеб ржаной</v>
      </c>
      <c r="D12" s="149">
        <f>'12-18л. МЕНЮ '!D71</f>
        <v>40</v>
      </c>
      <c r="F12" s="146" t="str">
        <f>'12-18л. МЕНЮ '!J126</f>
        <v>396/17</v>
      </c>
      <c r="G12" s="230" t="str">
        <f>'12-18л. МЕНЮ '!C126</f>
        <v>Блины со сметаной</v>
      </c>
      <c r="H12" s="963" t="str">
        <f>'12-18л. МЕНЮ '!D126</f>
        <v>80 /10</v>
      </c>
      <c r="I12" s="92"/>
      <c r="K12" s="1165" t="str">
        <f t="shared" ref="K12:L15" si="7">C16</f>
        <v xml:space="preserve">Горошек зелёный </v>
      </c>
      <c r="L12" s="1151">
        <f t="shared" si="7"/>
        <v>100</v>
      </c>
      <c r="M12" s="11"/>
      <c r="N12" s="1161" t="str">
        <f t="shared" ref="N12:O19" si="8">G17</f>
        <v xml:space="preserve">Икра свекольная </v>
      </c>
      <c r="O12" s="1151">
        <f t="shared" si="8"/>
        <v>100</v>
      </c>
      <c r="P12" s="11"/>
      <c r="Q12" s="1160" t="str">
        <f t="shared" ref="Q12:Q19" si="9">C42</f>
        <v>Овощи консервированные</v>
      </c>
      <c r="R12" s="1173"/>
      <c r="S12" s="11"/>
      <c r="T12" s="165" t="str">
        <f t="shared" ref="T12:T20" si="10">G42</f>
        <v>Огурец в нарезке</v>
      </c>
      <c r="U12" s="323">
        <f t="shared" ref="U12:U20" si="11">H42</f>
        <v>100</v>
      </c>
      <c r="V12" s="92"/>
      <c r="W12" s="1162" t="str">
        <f t="shared" ref="W12:X19" si="12">C74</f>
        <v xml:space="preserve">Морковь с яблоком </v>
      </c>
      <c r="X12" s="1212">
        <f t="shared" si="12"/>
        <v>100</v>
      </c>
      <c r="Y12" s="124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</row>
    <row r="13" spans="2:89">
      <c r="B13" s="732" t="str">
        <f>'12-18л. МЕНЮ '!J72</f>
        <v>749 / 22</v>
      </c>
      <c r="C13" s="214" t="str">
        <f>'12-18л. МЕНЮ '!C72</f>
        <v>Фрукты свежие (яблоко)</v>
      </c>
      <c r="D13" s="149">
        <f>'12-18л. МЕНЮ '!D72</f>
        <v>100</v>
      </c>
      <c r="F13" s="744" t="str">
        <f>'12-18л. МЕНЮ '!J127</f>
        <v>Пром.пр.</v>
      </c>
      <c r="G13" s="230" t="str">
        <f>'12-18л. МЕНЮ '!C127</f>
        <v>Хлеб пшеничный</v>
      </c>
      <c r="H13" s="963">
        <f>'12-18л. МЕНЮ '!D127</f>
        <v>45</v>
      </c>
      <c r="I13" s="92"/>
      <c r="K13" s="1165" t="str">
        <f t="shared" si="7"/>
        <v>Борщ из свежей капусты со сметаной</v>
      </c>
      <c r="L13" s="1151">
        <f t="shared" si="7"/>
        <v>250</v>
      </c>
      <c r="M13" s="11"/>
      <c r="N13" s="1161" t="str">
        <f t="shared" si="8"/>
        <v>Суп картофельный с крупой</v>
      </c>
      <c r="O13" s="1151">
        <f t="shared" si="8"/>
        <v>250</v>
      </c>
      <c r="P13" s="11"/>
      <c r="Q13" s="1161" t="str">
        <f t="shared" si="9"/>
        <v>порциями (капуста квашеная)</v>
      </c>
      <c r="R13" s="639">
        <f t="shared" ref="R13:R20" si="13">D43</f>
        <v>100</v>
      </c>
      <c r="S13" s="11"/>
      <c r="T13" s="165" t="str">
        <f t="shared" si="10"/>
        <v>Суп из овощей со сметаной</v>
      </c>
      <c r="U13" s="323">
        <f t="shared" si="11"/>
        <v>250</v>
      </c>
      <c r="V13" s="186"/>
      <c r="W13" s="1162" t="str">
        <f t="shared" si="12"/>
        <v>Суп куриный</v>
      </c>
      <c r="X13" s="1212">
        <f t="shared" si="12"/>
        <v>250</v>
      </c>
      <c r="Y13" s="327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</row>
    <row r="14" spans="2:89" ht="14.25" customHeight="1" thickBot="1">
      <c r="B14" s="752" t="s">
        <v>100</v>
      </c>
      <c r="C14" s="753"/>
      <c r="D14" s="770">
        <f>'12-18л. МЕНЮ '!D73</f>
        <v>660</v>
      </c>
      <c r="F14" s="744" t="str">
        <f>'12-18л. МЕНЮ '!J128</f>
        <v>Пром.пр.</v>
      </c>
      <c r="G14" s="230" t="str">
        <f>'12-18л. МЕНЮ '!C128</f>
        <v>Хлеб ржаной</v>
      </c>
      <c r="H14" s="963">
        <f>'12-18л. МЕНЮ '!D128</f>
        <v>30</v>
      </c>
      <c r="I14" s="171"/>
      <c r="K14" s="1165" t="str">
        <f t="shared" si="7"/>
        <v xml:space="preserve">Омлет с сыром   </v>
      </c>
      <c r="L14" s="1151">
        <f t="shared" si="7"/>
        <v>215</v>
      </c>
      <c r="M14" s="11"/>
      <c r="N14" s="1161" t="str">
        <f t="shared" si="8"/>
        <v>Говядина тушёная с капустой</v>
      </c>
      <c r="O14" s="1151">
        <f t="shared" si="8"/>
        <v>200</v>
      </c>
      <c r="P14" s="11"/>
      <c r="Q14" s="1166" t="str">
        <f t="shared" si="9"/>
        <v>Суп картофельный с бобовыми</v>
      </c>
      <c r="R14" s="664">
        <f t="shared" si="13"/>
        <v>250</v>
      </c>
      <c r="S14" s="11"/>
      <c r="T14" s="165" t="str">
        <f t="shared" si="10"/>
        <v>Котлеты школьные</v>
      </c>
      <c r="U14" s="323">
        <f t="shared" si="11"/>
        <v>100</v>
      </c>
      <c r="V14" s="92"/>
      <c r="W14" s="1160" t="str">
        <f t="shared" si="12"/>
        <v>Запеканка из творога с какао</v>
      </c>
      <c r="X14" s="766">
        <f t="shared" si="12"/>
        <v>230</v>
      </c>
      <c r="Y14" s="327"/>
      <c r="AH14" s="92"/>
      <c r="AI14" s="92"/>
      <c r="AJ14" s="112"/>
      <c r="AK14" s="101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</row>
    <row r="15" spans="2:89" ht="15" customHeight="1" thickBot="1">
      <c r="B15" s="529"/>
      <c r="C15" s="300" t="s">
        <v>27</v>
      </c>
      <c r="D15" s="203"/>
      <c r="F15" s="648" t="s">
        <v>100</v>
      </c>
      <c r="G15" s="774"/>
      <c r="H15" s="770">
        <f>'12-18л. МЕНЮ '!D129</f>
        <v>660</v>
      </c>
      <c r="I15" s="99"/>
      <c r="K15" s="1165" t="str">
        <f t="shared" si="7"/>
        <v>Масло сливочное (порциями)</v>
      </c>
      <c r="L15" s="1151">
        <f t="shared" si="7"/>
        <v>10</v>
      </c>
      <c r="M15" s="11"/>
      <c r="N15" s="1161" t="str">
        <f t="shared" si="8"/>
        <v>Сок  фруктовый (абрикосовый)</v>
      </c>
      <c r="O15" s="1151">
        <f t="shared" si="8"/>
        <v>200</v>
      </c>
      <c r="P15" s="11"/>
      <c r="Q15" s="1166" t="str">
        <f t="shared" si="9"/>
        <v xml:space="preserve">Рыба запечённая </v>
      </c>
      <c r="R15" s="664">
        <f t="shared" si="13"/>
        <v>120</v>
      </c>
      <c r="S15" s="11"/>
      <c r="T15" s="165" t="str">
        <f t="shared" si="10"/>
        <v>Каша вязкая гречневая</v>
      </c>
      <c r="U15" s="323">
        <f t="shared" si="11"/>
        <v>180</v>
      </c>
      <c r="V15" s="92"/>
      <c r="W15" s="1161" t="str">
        <f t="shared" si="12"/>
        <v>и  /  соус абрикосовый</v>
      </c>
      <c r="X15" s="766">
        <f t="shared" si="12"/>
        <v>20</v>
      </c>
      <c r="Y15" s="327"/>
      <c r="AH15" s="92"/>
      <c r="AI15" s="92"/>
      <c r="AJ15" s="112"/>
      <c r="AK15" s="101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</row>
    <row r="16" spans="2:89">
      <c r="B16" s="740" t="str">
        <f>'12-18л. МЕНЮ '!J77</f>
        <v>54-20з/22</v>
      </c>
      <c r="C16" s="230" t="str">
        <f>'12-18л. МЕНЮ '!C77</f>
        <v xml:space="preserve">Горошек зелёный </v>
      </c>
      <c r="D16" s="548">
        <f>'12-18л. МЕНЮ '!D77</f>
        <v>100</v>
      </c>
      <c r="F16" s="535"/>
      <c r="G16" s="155" t="s">
        <v>27</v>
      </c>
      <c r="H16" s="89"/>
      <c r="I16" s="91"/>
      <c r="K16" s="1165" t="str">
        <f t="shared" ref="K16:L18" si="14">C20</f>
        <v>Кофейный напиток с молоком</v>
      </c>
      <c r="L16" s="1151">
        <f t="shared" si="14"/>
        <v>195</v>
      </c>
      <c r="M16" s="11"/>
      <c r="N16" s="1161" t="str">
        <f t="shared" si="8"/>
        <v>Кондитерские изделия (печенье)</v>
      </c>
      <c r="O16" s="1151">
        <f t="shared" si="8"/>
        <v>30</v>
      </c>
      <c r="P16" s="115"/>
      <c r="Q16" s="1166" t="str">
        <f t="shared" si="9"/>
        <v xml:space="preserve">Пюре картофельное </v>
      </c>
      <c r="R16" s="664">
        <f t="shared" si="13"/>
        <v>180</v>
      </c>
      <c r="S16" s="11"/>
      <c r="T16" s="165" t="str">
        <f t="shared" si="10"/>
        <v>Кондитерские изделия (вафли)</v>
      </c>
      <c r="U16" s="323">
        <f t="shared" si="11"/>
        <v>22.5</v>
      </c>
      <c r="V16" s="92"/>
      <c r="W16" s="1162" t="str">
        <f t="shared" si="12"/>
        <v>Молоко кипячёное</v>
      </c>
      <c r="X16" s="1212">
        <f t="shared" si="12"/>
        <v>200</v>
      </c>
      <c r="Y16" s="327"/>
      <c r="AH16" s="92"/>
      <c r="AI16" s="92"/>
      <c r="AJ16" s="112"/>
      <c r="AK16" s="105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</row>
    <row r="17" spans="2:89" ht="15.6">
      <c r="B17" s="740" t="str">
        <f>'12-18л. МЕНЮ '!J78</f>
        <v>93 / 21</v>
      </c>
      <c r="C17" s="230" t="str">
        <f>'12-18л. МЕНЮ '!C78</f>
        <v>Борщ из свежей капусты со сметаной</v>
      </c>
      <c r="D17" s="548">
        <f>'12-18л. МЕНЮ '!D78</f>
        <v>250</v>
      </c>
      <c r="F17" s="775" t="str">
        <f>'12-18л. МЕНЮ '!J133</f>
        <v>53 / 21</v>
      </c>
      <c r="G17" s="230" t="str">
        <f>'12-18л. МЕНЮ '!C133</f>
        <v xml:space="preserve">Икра свекольная </v>
      </c>
      <c r="H17" s="149">
        <f>'12-18л. МЕНЮ '!D133</f>
        <v>100</v>
      </c>
      <c r="I17" s="87"/>
      <c r="K17" s="1165" t="str">
        <f t="shared" si="14"/>
        <v>Хлеб пшеничный</v>
      </c>
      <c r="L17" s="1151">
        <f t="shared" si="14"/>
        <v>70</v>
      </c>
      <c r="M17" s="1144"/>
      <c r="N17" s="1161" t="str">
        <f t="shared" si="8"/>
        <v>Хлеб пшеничный</v>
      </c>
      <c r="O17" s="1151">
        <f t="shared" si="8"/>
        <v>70</v>
      </c>
      <c r="P17" s="172"/>
      <c r="Q17" s="1166" t="str">
        <f t="shared" si="9"/>
        <v>Компот из смеси сухофруктов</v>
      </c>
      <c r="R17" s="664">
        <f t="shared" si="13"/>
        <v>200</v>
      </c>
      <c r="S17" s="11"/>
      <c r="T17" s="165" t="str">
        <f t="shared" si="10"/>
        <v>Молоко кипячёное</v>
      </c>
      <c r="U17" s="323">
        <f t="shared" si="11"/>
        <v>200</v>
      </c>
      <c r="V17" s="92"/>
      <c r="W17" s="1162" t="str">
        <f t="shared" si="12"/>
        <v>Хлеб пшеничный</v>
      </c>
      <c r="X17" s="1212">
        <f t="shared" si="12"/>
        <v>50</v>
      </c>
      <c r="Y17" s="327"/>
      <c r="AH17" s="92"/>
      <c r="AI17" s="92"/>
      <c r="AJ17" s="112"/>
      <c r="AK17" s="108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</row>
    <row r="18" spans="2:89">
      <c r="B18" s="740" t="str">
        <f>'12-18л. МЕНЮ '!J79</f>
        <v>418/22</v>
      </c>
      <c r="C18" s="230" t="str">
        <f>'12-18л. МЕНЮ '!C79</f>
        <v xml:space="preserve">Омлет с сыром   </v>
      </c>
      <c r="D18" s="548">
        <f>'12-18л. МЕНЮ '!D79</f>
        <v>215</v>
      </c>
      <c r="F18" s="775" t="str">
        <f>'12-18л. МЕНЮ '!J134</f>
        <v>114/21</v>
      </c>
      <c r="G18" s="230" t="str">
        <f>'12-18л. МЕНЮ '!C134</f>
        <v>Суп картофельный с крупой</v>
      </c>
      <c r="H18" s="149">
        <f>'12-18л. МЕНЮ '!D134</f>
        <v>250</v>
      </c>
      <c r="I18" s="87"/>
      <c r="K18" s="1165" t="str">
        <f t="shared" si="14"/>
        <v>Хлеб ржаной</v>
      </c>
      <c r="L18" s="1151">
        <f t="shared" si="14"/>
        <v>40</v>
      </c>
      <c r="M18" s="172"/>
      <c r="N18" s="1161" t="str">
        <f t="shared" si="8"/>
        <v>Хлеб ржаной</v>
      </c>
      <c r="O18" s="1151">
        <f t="shared" si="8"/>
        <v>40</v>
      </c>
      <c r="P18" s="126"/>
      <c r="Q18" s="1166" t="str">
        <f t="shared" si="9"/>
        <v>Хлеб пшеничный</v>
      </c>
      <c r="R18" s="664">
        <f t="shared" si="13"/>
        <v>70</v>
      </c>
      <c r="S18" s="11"/>
      <c r="T18" s="165" t="str">
        <f t="shared" si="10"/>
        <v>Хлеб пшеничный</v>
      </c>
      <c r="U18" s="323">
        <f t="shared" si="11"/>
        <v>60</v>
      </c>
      <c r="V18" s="87"/>
      <c r="W18" s="1162" t="str">
        <f t="shared" si="12"/>
        <v>Хлеб ржаной</v>
      </c>
      <c r="X18" s="1212">
        <f t="shared" si="12"/>
        <v>40</v>
      </c>
      <c r="Y18" s="327"/>
      <c r="AH18" s="92"/>
      <c r="AI18" s="92"/>
      <c r="AJ18" s="112"/>
      <c r="AK18" s="101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</row>
    <row r="19" spans="2:89">
      <c r="B19" s="733" t="str">
        <f>'12-18л. МЕНЮ '!J80</f>
        <v>53-19з/22</v>
      </c>
      <c r="C19" s="1319" t="str">
        <f>'12-18л. МЕНЮ '!C80</f>
        <v>Масло сливочное (порциями)</v>
      </c>
      <c r="D19" s="219">
        <f>'12-18л. МЕНЮ '!D80</f>
        <v>10</v>
      </c>
      <c r="F19" s="775" t="str">
        <f>'12-18л. МЕНЮ '!J135</f>
        <v>500 / 22</v>
      </c>
      <c r="G19" s="230" t="str">
        <f>'12-18л. МЕНЮ '!C135</f>
        <v>Говядина тушёная с капустой</v>
      </c>
      <c r="H19" s="149">
        <f>'12-18л. МЕНЮ '!D135</f>
        <v>200</v>
      </c>
      <c r="I19" s="87"/>
      <c r="K19" s="1295"/>
      <c r="L19" s="1296"/>
      <c r="M19" s="115"/>
      <c r="N19" s="1161" t="str">
        <f t="shared" si="8"/>
        <v>Фрукты свежие (яблоки)</v>
      </c>
      <c r="O19" s="1151">
        <f t="shared" si="8"/>
        <v>100</v>
      </c>
      <c r="P19" s="126"/>
      <c r="Q19" s="1166" t="str">
        <f t="shared" si="9"/>
        <v>Хлеб ржаной</v>
      </c>
      <c r="R19" s="287">
        <f t="shared" si="13"/>
        <v>40</v>
      </c>
      <c r="S19" s="11"/>
      <c r="T19" s="165" t="str">
        <f t="shared" si="10"/>
        <v>Хлеб ржаной</v>
      </c>
      <c r="U19" s="323">
        <f t="shared" si="11"/>
        <v>40</v>
      </c>
      <c r="V19" s="92"/>
      <c r="W19" s="1162" t="str">
        <f t="shared" si="12"/>
        <v xml:space="preserve">Плоды свежие (яблоко) </v>
      </c>
      <c r="X19" s="1212">
        <f t="shared" si="12"/>
        <v>100</v>
      </c>
      <c r="Y19" s="327"/>
      <c r="AH19" s="92"/>
      <c r="AI19" s="92"/>
      <c r="AJ19" s="11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</row>
    <row r="20" spans="2:89" ht="15" customHeight="1" thickBot="1">
      <c r="B20" s="790" t="str">
        <f>'12-18л. МЕНЮ '!J81</f>
        <v>465 / 21</v>
      </c>
      <c r="C20" s="1325" t="str">
        <f>'12-18л. МЕНЮ '!C81</f>
        <v>Кофейный напиток с молоком</v>
      </c>
      <c r="D20" s="832">
        <f>'12-18л. МЕНЮ '!D81</f>
        <v>195</v>
      </c>
      <c r="F20" s="775" t="str">
        <f>'12-18л. МЕНЮ '!J136</f>
        <v>501 /21</v>
      </c>
      <c r="G20" s="230" t="str">
        <f>'12-18л. МЕНЮ '!C136</f>
        <v>Сок  фруктовый (абрикосовый)</v>
      </c>
      <c r="H20" s="149">
        <f>'12-18л. МЕНЮ '!D136</f>
        <v>200</v>
      </c>
      <c r="I20" s="101"/>
      <c r="K20" s="752" t="s">
        <v>101</v>
      </c>
      <c r="L20" s="1201">
        <f>D23</f>
        <v>880</v>
      </c>
      <c r="M20" s="11"/>
      <c r="N20" s="752" t="s">
        <v>101</v>
      </c>
      <c r="O20" s="991">
        <f>H25</f>
        <v>990</v>
      </c>
      <c r="P20" s="11"/>
      <c r="Q20" s="752" t="s">
        <v>101</v>
      </c>
      <c r="R20" s="1221">
        <f t="shared" si="13"/>
        <v>960</v>
      </c>
      <c r="S20" s="11"/>
      <c r="T20" s="650" t="str">
        <f t="shared" si="10"/>
        <v xml:space="preserve">Плоды свежие (яблоко) </v>
      </c>
      <c r="U20" s="1042">
        <f t="shared" si="11"/>
        <v>100</v>
      </c>
      <c r="V20" s="92"/>
      <c r="W20" s="752" t="s">
        <v>101</v>
      </c>
      <c r="X20" s="1220">
        <f>D82</f>
        <v>990</v>
      </c>
      <c r="Y20" s="327"/>
      <c r="AH20" s="92"/>
      <c r="AI20" s="92"/>
      <c r="AJ20" s="112"/>
      <c r="AK20" s="101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</row>
    <row r="21" spans="2:89">
      <c r="B21" s="740" t="str">
        <f>'12-18л. МЕНЮ '!J82</f>
        <v>Пром.пр.</v>
      </c>
      <c r="C21" s="230" t="str">
        <f>'12-18л. МЕНЮ '!C82</f>
        <v>Хлеб пшеничный</v>
      </c>
      <c r="D21" s="548">
        <f>'12-18л. МЕНЮ '!D82</f>
        <v>70</v>
      </c>
      <c r="F21" s="775" t="str">
        <f>'12-18л. МЕНЮ '!J137</f>
        <v>Пром.пр.</v>
      </c>
      <c r="G21" s="1322" t="str">
        <f>'12-18л. МЕНЮ '!C137</f>
        <v>Кондитерские изделия (печенье)</v>
      </c>
      <c r="H21" s="1321">
        <f>'12-18л. МЕНЮ '!D137</f>
        <v>30</v>
      </c>
      <c r="I21" s="87"/>
      <c r="K21" s="783" t="s">
        <v>71</v>
      </c>
      <c r="L21" s="1180"/>
      <c r="M21" s="1152"/>
      <c r="N21" s="783" t="s">
        <v>71</v>
      </c>
      <c r="O21" s="1000"/>
      <c r="P21" s="1152"/>
      <c r="Q21" s="783" t="s">
        <v>71</v>
      </c>
      <c r="R21" s="1194"/>
      <c r="S21" s="1152"/>
      <c r="T21" s="783" t="s">
        <v>71</v>
      </c>
      <c r="U21" s="1000"/>
      <c r="V21" s="682"/>
      <c r="W21" s="783" t="s">
        <v>71</v>
      </c>
      <c r="X21" s="1000"/>
      <c r="Y21" s="327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</row>
    <row r="22" spans="2:89">
      <c r="B22" s="740" t="str">
        <f>'12-18л. МЕНЮ '!J83</f>
        <v>Пром.пр.</v>
      </c>
      <c r="C22" s="230" t="str">
        <f>'12-18л. МЕНЮ '!C83</f>
        <v>Хлеб ржаной</v>
      </c>
      <c r="D22" s="548">
        <f>'12-18л. МЕНЮ '!D83</f>
        <v>40</v>
      </c>
      <c r="F22" s="775" t="str">
        <f>'12-18л. МЕНЮ '!J138</f>
        <v>Пром.пр.</v>
      </c>
      <c r="G22" s="230" t="str">
        <f>'12-18л. МЕНЮ '!C138</f>
        <v>Хлеб пшеничный</v>
      </c>
      <c r="H22" s="149">
        <f>'12-18л. МЕНЮ '!D138</f>
        <v>70</v>
      </c>
      <c r="I22" s="87"/>
      <c r="K22" s="1165" t="str">
        <f>C25</f>
        <v>Сок фруктовый (яблочный)</v>
      </c>
      <c r="L22" s="984">
        <f>D25</f>
        <v>200</v>
      </c>
      <c r="M22" s="11"/>
      <c r="N22" s="212" t="str">
        <f t="shared" ref="N22:O25" si="15">G27</f>
        <v>Кисель малиновый с яблоком</v>
      </c>
      <c r="O22" s="975">
        <f t="shared" si="15"/>
        <v>200</v>
      </c>
      <c r="P22" s="11"/>
      <c r="Q22" s="212" t="str">
        <f>C52</f>
        <v>Кисломолочный напиток</v>
      </c>
      <c r="R22" s="1173"/>
      <c r="S22" s="11"/>
      <c r="T22" s="165" t="str">
        <f t="shared" ref="T22:U24" si="16">G53</f>
        <v>Кефир  (м. д. ж. 2,5% )</v>
      </c>
      <c r="U22" s="323">
        <f t="shared" si="16"/>
        <v>200</v>
      </c>
      <c r="V22" s="92"/>
      <c r="W22" s="165" t="str">
        <f t="shared" ref="W22:X24" si="17">C84</f>
        <v>Компот из яблок с лимоном</v>
      </c>
      <c r="X22" s="323">
        <f t="shared" si="17"/>
        <v>200</v>
      </c>
      <c r="Y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</row>
    <row r="23" spans="2:89" ht="14.25" customHeight="1" thickBot="1">
      <c r="B23" s="752" t="s">
        <v>101</v>
      </c>
      <c r="C23" s="666"/>
      <c r="D23" s="771">
        <f>'12-18л. МЕНЮ '!D84</f>
        <v>880</v>
      </c>
      <c r="F23" s="778" t="str">
        <f>'12-18л. МЕНЮ '!J139</f>
        <v>Пром.пр.</v>
      </c>
      <c r="G23" s="214" t="str">
        <f>'12-18л. МЕНЮ '!C139</f>
        <v>Хлеб ржаной</v>
      </c>
      <c r="H23" s="149">
        <f>'12-18л. МЕНЮ '!D139</f>
        <v>40</v>
      </c>
      <c r="I23" s="87"/>
      <c r="K23" s="1165" t="str">
        <f>C26</f>
        <v>Котлеты рубленные из</v>
      </c>
      <c r="L23" s="984">
        <f>D26</f>
        <v>120</v>
      </c>
      <c r="M23" s="11"/>
      <c r="N23" s="212" t="str">
        <f t="shared" si="15"/>
        <v>Биточки из печени и /соус</v>
      </c>
      <c r="O23" s="965">
        <f t="shared" si="15"/>
        <v>100</v>
      </c>
      <c r="P23" s="11"/>
      <c r="Q23" s="1143" t="str">
        <f>C53</f>
        <v>Кефир  (м. д. ж. 2,5% )</v>
      </c>
      <c r="R23" s="1196">
        <f>D53</f>
        <v>200</v>
      </c>
      <c r="S23" s="11"/>
      <c r="T23" s="165" t="str">
        <f t="shared" si="16"/>
        <v xml:space="preserve">Зразы картофельные </v>
      </c>
      <c r="U23" s="323">
        <f t="shared" si="16"/>
        <v>120</v>
      </c>
      <c r="V23" s="11"/>
      <c r="W23" s="165" t="str">
        <f t="shared" si="17"/>
        <v>Рыба, запечённая с яйцом</v>
      </c>
      <c r="X23" s="323">
        <f t="shared" si="17"/>
        <v>110</v>
      </c>
      <c r="Y23" s="92"/>
      <c r="AA23" s="498"/>
      <c r="AB23" s="11"/>
      <c r="AC23" s="4"/>
      <c r="AD23" s="11"/>
      <c r="AE23" s="92"/>
      <c r="AF23" s="164"/>
      <c r="AG23" s="107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</row>
    <row r="24" spans="2:89" ht="15" customHeight="1">
      <c r="B24" s="529"/>
      <c r="C24" s="300" t="s">
        <v>71</v>
      </c>
      <c r="D24" s="549"/>
      <c r="F24" s="778" t="str">
        <f>'12-18л. МЕНЮ '!J140</f>
        <v>749 / 22</v>
      </c>
      <c r="G24" s="214" t="str">
        <f>'12-18л. МЕНЮ '!C140</f>
        <v>Фрукты свежие (яблоки)</v>
      </c>
      <c r="H24" s="149">
        <f>'12-18л. МЕНЮ '!D140</f>
        <v>100</v>
      </c>
      <c r="I24" s="92"/>
      <c r="K24" s="1165" t="str">
        <f>C27</f>
        <v>птицы с соусом молочным</v>
      </c>
      <c r="L24" s="984"/>
      <c r="M24" s="11"/>
      <c r="N24" s="1143" t="str">
        <f t="shared" si="15"/>
        <v>молочный</v>
      </c>
      <c r="O24" s="1289">
        <f t="shared" si="15"/>
        <v>20</v>
      </c>
      <c r="P24" s="11"/>
      <c r="Q24" s="1104" t="str">
        <f>C54</f>
        <v>Котлеты морковные с творогом</v>
      </c>
      <c r="R24" s="1195">
        <f>D54</f>
        <v>120</v>
      </c>
      <c r="S24" s="44"/>
      <c r="T24" s="165" t="str">
        <f t="shared" si="16"/>
        <v>Хлеб пшеничный</v>
      </c>
      <c r="U24" s="323">
        <f t="shared" si="16"/>
        <v>30</v>
      </c>
      <c r="V24" s="11"/>
      <c r="W24" s="165" t="str">
        <f t="shared" si="17"/>
        <v>Хлеб пшеничный</v>
      </c>
      <c r="X24" s="323">
        <f t="shared" si="17"/>
        <v>40</v>
      </c>
      <c r="Y24" s="172"/>
      <c r="AA24" s="11"/>
      <c r="AB24" s="577"/>
      <c r="AC24" s="11"/>
      <c r="AD24" s="11"/>
      <c r="AE24" s="92"/>
      <c r="AF24" s="164"/>
      <c r="AG24" s="164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</row>
    <row r="25" spans="2:89" ht="14.25" customHeight="1" thickBot="1">
      <c r="B25" s="1172" t="str">
        <f>'12-18л. МЕНЮ '!J88</f>
        <v>501 /21</v>
      </c>
      <c r="C25" s="618" t="str">
        <f>'12-18л. МЕНЮ '!C88</f>
        <v>Сок фруктовый (яблочный)</v>
      </c>
      <c r="D25" s="1173">
        <f>'12-18л. МЕНЮ '!D88</f>
        <v>200</v>
      </c>
      <c r="F25" s="648" t="s">
        <v>101</v>
      </c>
      <c r="G25" s="645"/>
      <c r="H25" s="1183">
        <f>'12-18л. МЕНЮ '!D141</f>
        <v>990</v>
      </c>
      <c r="I25" s="92"/>
      <c r="K25" s="1179" t="str">
        <f>C28</f>
        <v>Хлеб ржаной</v>
      </c>
      <c r="L25" s="1125">
        <f>D28</f>
        <v>30</v>
      </c>
      <c r="M25" s="35"/>
      <c r="N25" s="736" t="str">
        <f t="shared" si="15"/>
        <v>Хлеб ржаной</v>
      </c>
      <c r="O25" s="1374">
        <f t="shared" si="15"/>
        <v>30</v>
      </c>
      <c r="P25" s="35"/>
      <c r="Q25" s="650" t="str">
        <f>C55</f>
        <v>Хлеб пш. (батон)</v>
      </c>
      <c r="R25" s="1197">
        <f>D55</f>
        <v>30</v>
      </c>
      <c r="S25" s="35"/>
      <c r="T25" s="650"/>
      <c r="U25" s="306"/>
      <c r="V25" s="35"/>
      <c r="W25" s="648" t="s">
        <v>102</v>
      </c>
      <c r="X25" s="772">
        <f>D87</f>
        <v>350</v>
      </c>
      <c r="Y25" s="164"/>
      <c r="Z25" s="329"/>
      <c r="AA25" s="11"/>
      <c r="AB25" s="577"/>
      <c r="AC25" s="11"/>
      <c r="AD25" s="11"/>
      <c r="AE25" s="92"/>
      <c r="AF25" s="164"/>
      <c r="AG25" s="164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</row>
    <row r="26" spans="2:89" ht="14.25" customHeight="1" thickBot="1">
      <c r="B26" s="1175" t="str">
        <f>'12-18л. МЕНЮ '!J89</f>
        <v>614/22</v>
      </c>
      <c r="C26" s="217" t="str">
        <f>'12-18л. МЕНЮ '!C89</f>
        <v>Котлеты рубленные из</v>
      </c>
      <c r="D26" s="308">
        <f>'12-18л. МЕНЮ '!D89</f>
        <v>120</v>
      </c>
      <c r="F26" s="529"/>
      <c r="G26" s="1327" t="s">
        <v>71</v>
      </c>
      <c r="H26" s="549"/>
      <c r="I26" s="171"/>
      <c r="K26" s="1170" t="str">
        <f>B89</f>
        <v>6- й   день</v>
      </c>
      <c r="L26" s="1154"/>
      <c r="M26" s="107"/>
      <c r="N26" s="1170" t="e">
        <f>#REF!</f>
        <v>#REF!</v>
      </c>
      <c r="O26" s="1154"/>
      <c r="P26" s="640"/>
      <c r="Q26" s="1170" t="e">
        <f>#REF!</f>
        <v>#REF!</v>
      </c>
      <c r="R26" s="1154"/>
      <c r="S26" s="640"/>
      <c r="T26" s="1170" t="e">
        <f>#REF!</f>
        <v>#REF!</v>
      </c>
      <c r="U26" s="1154"/>
      <c r="V26" s="640"/>
      <c r="W26" s="1170" t="e">
        <f>#REF!</f>
        <v>#REF!</v>
      </c>
      <c r="X26" s="1154"/>
      <c r="Y26" s="92"/>
      <c r="Z26" s="164"/>
      <c r="AA26" s="11"/>
      <c r="AB26" s="1091"/>
      <c r="AC26" s="11"/>
      <c r="AD26" s="11"/>
      <c r="AE26" s="92"/>
      <c r="AF26" s="164"/>
      <c r="AG26" s="164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</row>
    <row r="27" spans="2:89" ht="14.25" customHeight="1">
      <c r="B27" s="1176">
        <f>'12-18л. МЕНЮ '!J90</f>
        <v>0</v>
      </c>
      <c r="C27" s="284" t="str">
        <f>'12-18л. МЕНЮ '!C90</f>
        <v>птицы с соусом молочным</v>
      </c>
      <c r="D27" s="1177">
        <f>'12-18л. МЕНЮ '!D90</f>
        <v>0</v>
      </c>
      <c r="F27" s="1318" t="str">
        <f>'12-18л. МЕНЮ '!J145</f>
        <v>484/21</v>
      </c>
      <c r="G27" s="1322" t="str">
        <f>'12-18л. МЕНЮ '!C145</f>
        <v>Кисель малиновый с яблоком</v>
      </c>
      <c r="H27" s="1316">
        <f>'12-18л. МЕНЮ '!D145</f>
        <v>200</v>
      </c>
      <c r="I27" s="87"/>
      <c r="K27" s="1163" t="s">
        <v>33</v>
      </c>
      <c r="L27" s="1294"/>
      <c r="M27" s="107"/>
      <c r="N27" s="1163" t="s">
        <v>33</v>
      </c>
      <c r="O27" s="1294"/>
      <c r="Q27" s="1163" t="s">
        <v>33</v>
      </c>
      <c r="R27" s="1294"/>
      <c r="T27" s="1163" t="s">
        <v>33</v>
      </c>
      <c r="U27" s="1294"/>
      <c r="W27" s="1163" t="s">
        <v>33</v>
      </c>
      <c r="X27" s="1306"/>
      <c r="AA27" s="11"/>
      <c r="AB27" s="1097"/>
      <c r="AC27" s="11"/>
      <c r="AD27" s="11"/>
      <c r="AE27" s="101"/>
      <c r="AF27" s="164"/>
      <c r="AG27" s="164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</row>
    <row r="28" spans="2:89" ht="11.25" customHeight="1">
      <c r="B28" s="1174" t="str">
        <f>'12-18л. МЕНЮ '!J91</f>
        <v>Пром.пр.</v>
      </c>
      <c r="C28" s="644" t="str">
        <f>'12-18л. МЕНЮ '!C91</f>
        <v>Хлеб ржаной</v>
      </c>
      <c r="D28" s="1167">
        <f>'12-18л. МЕНЮ '!D91</f>
        <v>30</v>
      </c>
      <c r="F28" s="1318" t="str">
        <f>'12-18л. МЕНЮ '!J146</f>
        <v>478/22</v>
      </c>
      <c r="G28" s="1322" t="str">
        <f>'12-18л. МЕНЮ '!C146</f>
        <v>Биточки из печени и /соус</v>
      </c>
      <c r="H28" s="1316">
        <f>'12-18л. МЕНЮ '!D146</f>
        <v>100</v>
      </c>
      <c r="I28" s="87"/>
      <c r="K28" s="212" t="str">
        <f t="shared" ref="K28:L31" si="18">C91</f>
        <v>Омлет натуральный и /овощи</v>
      </c>
      <c r="L28" s="721" t="str">
        <f t="shared" si="18"/>
        <v>135 / 5</v>
      </c>
      <c r="M28" s="658"/>
      <c r="N28" s="1082" t="str">
        <f t="shared" ref="N28:O33" si="19">G93</f>
        <v>Икра кабачковая  (Пром.производства)</v>
      </c>
      <c r="O28" s="721">
        <f t="shared" si="19"/>
        <v>100</v>
      </c>
      <c r="P28" s="79"/>
      <c r="Q28" s="962" t="str">
        <f t="shared" ref="Q28:R28" si="20">C125</f>
        <v>Каша рисовая молочная жидкая</v>
      </c>
      <c r="R28" s="1311">
        <f t="shared" si="20"/>
        <v>210</v>
      </c>
      <c r="S28" s="79"/>
      <c r="T28" s="212" t="str">
        <f t="shared" ref="T28:U32" si="21">G125</f>
        <v>Чиполлети из говядины</v>
      </c>
      <c r="U28" s="1316">
        <f t="shared" si="21"/>
        <v>120</v>
      </c>
      <c r="V28" s="92"/>
      <c r="W28" s="961" t="str">
        <f t="shared" ref="W28:X32" si="22">C149</f>
        <v>Бифштекс по-домашнему</v>
      </c>
      <c r="X28" s="1310">
        <f t="shared" si="22"/>
        <v>100</v>
      </c>
      <c r="AA28" s="11"/>
      <c r="AB28" s="1098"/>
      <c r="AC28" s="11"/>
      <c r="AD28" s="11"/>
      <c r="AE28" s="92"/>
      <c r="AF28" s="330"/>
      <c r="AG28" s="164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</row>
    <row r="29" spans="2:89" ht="15" customHeight="1" thickBot="1">
      <c r="B29" s="648" t="s">
        <v>102</v>
      </c>
      <c r="C29" s="649"/>
      <c r="D29" s="772">
        <f>'12-18л. МЕНЮ '!D92</f>
        <v>350</v>
      </c>
      <c r="F29" s="1314" t="str">
        <f>'12-18л. МЕНЮ '!J147</f>
        <v>326/17</v>
      </c>
      <c r="G29" s="1325" t="str">
        <f>'12-18л. МЕНЮ '!C147</f>
        <v>молочный</v>
      </c>
      <c r="H29" s="1329">
        <f>'12-18л. МЕНЮ '!D147</f>
        <v>20</v>
      </c>
      <c r="I29" s="92"/>
      <c r="K29" s="1143" t="str">
        <f t="shared" si="18"/>
        <v>консервированные отварные (сложный гарнир)</v>
      </c>
      <c r="L29" s="974">
        <f t="shared" si="18"/>
        <v>60</v>
      </c>
      <c r="M29" s="107"/>
      <c r="N29" s="1082" t="str">
        <f t="shared" si="19"/>
        <v xml:space="preserve">Рыба тушёная в томате с овощами </v>
      </c>
      <c r="O29" s="721">
        <f t="shared" si="19"/>
        <v>120</v>
      </c>
      <c r="Q29" s="962" t="str">
        <f t="shared" ref="Q29:R33" si="23">C126</f>
        <v>Чай с сахаром</v>
      </c>
      <c r="R29" s="1311">
        <f t="shared" si="23"/>
        <v>200</v>
      </c>
      <c r="T29" s="212" t="str">
        <f t="shared" si="21"/>
        <v xml:space="preserve">Капуста  тушёная </v>
      </c>
      <c r="U29" s="1316">
        <f t="shared" si="21"/>
        <v>180</v>
      </c>
      <c r="V29" s="120"/>
      <c r="W29" s="961" t="str">
        <f t="shared" si="22"/>
        <v>Каша вязкая гречневая</v>
      </c>
      <c r="X29" s="1310">
        <f t="shared" si="22"/>
        <v>180</v>
      </c>
      <c r="AA29" s="11"/>
      <c r="AB29" s="1091"/>
      <c r="AC29" s="11"/>
      <c r="AD29" s="11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</row>
    <row r="30" spans="2:89" ht="16.5" customHeight="1">
      <c r="F30" s="1314" t="str">
        <f>'12-18л. МЕНЮ '!J148</f>
        <v>Пром.пр.</v>
      </c>
      <c r="G30" s="1325" t="str">
        <f>'12-18л. МЕНЮ '!C148</f>
        <v>Хлеб ржаной</v>
      </c>
      <c r="H30" s="1329">
        <f>'12-18л. МЕНЮ '!D148</f>
        <v>30</v>
      </c>
      <c r="I30" s="92"/>
      <c r="K30" s="1104" t="str">
        <f t="shared" si="18"/>
        <v>Чай с молоком</v>
      </c>
      <c r="L30" s="766">
        <f t="shared" si="18"/>
        <v>200</v>
      </c>
      <c r="N30" s="1082" t="str">
        <f t="shared" si="19"/>
        <v xml:space="preserve">Пюре картофельное </v>
      </c>
      <c r="O30" s="721">
        <f t="shared" si="19"/>
        <v>180</v>
      </c>
      <c r="Q30" s="962" t="str">
        <f t="shared" si="23"/>
        <v>Кондитерское изделие (вафли)</v>
      </c>
      <c r="R30" s="1311">
        <f t="shared" si="23"/>
        <v>37.5</v>
      </c>
      <c r="S30" s="60"/>
      <c r="T30" s="212" t="str">
        <f t="shared" si="21"/>
        <v>Компот из смеси сухофруктов</v>
      </c>
      <c r="U30" s="1316">
        <f t="shared" si="21"/>
        <v>200</v>
      </c>
      <c r="W30" s="961" t="str">
        <f t="shared" si="22"/>
        <v>Молоко кипячёное</v>
      </c>
      <c r="X30" s="1310">
        <f t="shared" si="22"/>
        <v>200</v>
      </c>
      <c r="AA30" s="11"/>
      <c r="AB30" s="1097"/>
      <c r="AC30" s="11"/>
      <c r="AD30" s="11"/>
      <c r="AE30" s="88"/>
      <c r="AF30" s="100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</row>
    <row r="31" spans="2:89" ht="15" customHeight="1" thickBot="1">
      <c r="F31" s="648" t="s">
        <v>102</v>
      </c>
      <c r="G31" s="1326"/>
      <c r="H31" s="777">
        <f>'12-18л. МЕНЮ '!D149</f>
        <v>350</v>
      </c>
      <c r="I31" s="87"/>
      <c r="K31" s="165" t="str">
        <f t="shared" si="18"/>
        <v>Сыр твёрдых сортов в нарезке</v>
      </c>
      <c r="L31" s="1198">
        <f t="shared" si="18"/>
        <v>30</v>
      </c>
      <c r="N31" s="1082" t="str">
        <f t="shared" si="19"/>
        <v>Кисель фруктовый (малиновый)</v>
      </c>
      <c r="O31" s="721">
        <f t="shared" si="19"/>
        <v>200</v>
      </c>
      <c r="Q31" s="962" t="str">
        <f t="shared" si="23"/>
        <v>Хлеб пшеничный</v>
      </c>
      <c r="R31" s="1311">
        <f t="shared" si="23"/>
        <v>50</v>
      </c>
      <c r="S31" s="60"/>
      <c r="T31" s="212" t="str">
        <f t="shared" si="21"/>
        <v>Хлеб пшеничный</v>
      </c>
      <c r="U31" s="1316">
        <f t="shared" si="21"/>
        <v>50</v>
      </c>
      <c r="W31" s="961" t="str">
        <f t="shared" si="22"/>
        <v>Хлеб пшеничный</v>
      </c>
      <c r="X31" s="1310">
        <f t="shared" si="22"/>
        <v>40</v>
      </c>
      <c r="AA31" s="11"/>
      <c r="AB31" s="1098"/>
      <c r="AC31" s="11"/>
      <c r="AD31" s="11"/>
      <c r="AE31" s="88"/>
      <c r="AF31" s="92"/>
      <c r="AG31" s="216"/>
      <c r="AH31" s="92"/>
      <c r="AI31" s="92"/>
      <c r="AJ31" s="92"/>
      <c r="AK31" s="176"/>
      <c r="AL31" s="113"/>
      <c r="AM31" s="162"/>
      <c r="AN31" s="128"/>
      <c r="AO31" s="92"/>
      <c r="AP31" s="92"/>
      <c r="AQ31" s="113"/>
      <c r="AR31" s="92"/>
      <c r="AS31" s="92"/>
      <c r="AT31" s="88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</row>
    <row r="32" spans="2:89" ht="13.5" customHeight="1" thickBot="1">
      <c r="B32" s="738" t="s">
        <v>78</v>
      </c>
      <c r="C32" s="739"/>
      <c r="D32" s="718"/>
      <c r="F32" s="738" t="s">
        <v>122</v>
      </c>
      <c r="G32" s="742"/>
      <c r="H32" s="534"/>
      <c r="I32" s="92"/>
      <c r="K32" s="212" t="str">
        <f t="shared" ref="K32:L34" si="24">C95</f>
        <v>Хлеб пшеничный</v>
      </c>
      <c r="L32" s="721">
        <f t="shared" si="24"/>
        <v>50</v>
      </c>
      <c r="N32" s="1082" t="str">
        <f t="shared" si="19"/>
        <v>Хлеб пшеничный</v>
      </c>
      <c r="O32" s="721">
        <f t="shared" si="19"/>
        <v>40</v>
      </c>
      <c r="Q32" s="962" t="str">
        <f t="shared" si="23"/>
        <v>Хлеб ржаной</v>
      </c>
      <c r="R32" s="1311">
        <f t="shared" si="23"/>
        <v>30</v>
      </c>
      <c r="S32" s="60"/>
      <c r="T32" s="212" t="str">
        <f t="shared" si="21"/>
        <v>Хлеб ржаной</v>
      </c>
      <c r="U32" s="1316">
        <f t="shared" si="21"/>
        <v>30</v>
      </c>
      <c r="W32" s="961" t="str">
        <f t="shared" si="22"/>
        <v>Хлеб ржаной</v>
      </c>
      <c r="X32" s="1310">
        <f t="shared" si="22"/>
        <v>40</v>
      </c>
      <c r="AA32" s="11"/>
      <c r="AB32" s="1091"/>
      <c r="AC32" s="11"/>
      <c r="AD32" s="11"/>
      <c r="AE32" s="92"/>
      <c r="AF32" s="171"/>
      <c r="AG32" s="172"/>
      <c r="AH32" s="92"/>
      <c r="AI32" s="92"/>
      <c r="AJ32" s="92"/>
      <c r="AK32" s="92"/>
      <c r="AL32" s="155"/>
      <c r="AM32" s="92"/>
      <c r="AN32" s="190"/>
      <c r="AO32" s="171"/>
      <c r="AP32" s="172"/>
      <c r="AQ32" s="190"/>
      <c r="AR32" s="171"/>
      <c r="AS32" s="172"/>
      <c r="AT32" s="190"/>
      <c r="AU32" s="171"/>
      <c r="AV32" s="17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</row>
    <row r="33" spans="1:89">
      <c r="B33" s="1328"/>
      <c r="C33" s="1327" t="s">
        <v>33</v>
      </c>
      <c r="D33" s="1320"/>
      <c r="F33" s="208"/>
      <c r="G33" s="300" t="s">
        <v>33</v>
      </c>
      <c r="H33" s="203"/>
      <c r="I33" s="92"/>
      <c r="K33" s="212" t="str">
        <f t="shared" si="24"/>
        <v>Хлеб ржаной</v>
      </c>
      <c r="L33" s="721">
        <f t="shared" si="24"/>
        <v>40</v>
      </c>
      <c r="N33" s="1082" t="str">
        <f t="shared" si="19"/>
        <v>Хлеб ржаной</v>
      </c>
      <c r="O33" s="721">
        <f t="shared" si="19"/>
        <v>30</v>
      </c>
      <c r="Q33" s="962" t="str">
        <f t="shared" si="23"/>
        <v xml:space="preserve">Плоды свежие (яблоко) </v>
      </c>
      <c r="R33" s="1311">
        <f t="shared" si="23"/>
        <v>100</v>
      </c>
      <c r="S33" s="60"/>
      <c r="T33" s="341"/>
      <c r="U33" s="1156"/>
      <c r="W33" s="1295"/>
      <c r="X33" s="1296"/>
      <c r="AA33" s="11"/>
      <c r="AB33" s="1097"/>
      <c r="AC33" s="11"/>
      <c r="AD33" s="11"/>
      <c r="AE33" s="92"/>
      <c r="AF33" s="92"/>
      <c r="AG33" s="101"/>
      <c r="AH33" s="88"/>
      <c r="AI33" s="87"/>
      <c r="AJ33" s="92"/>
      <c r="AK33" s="101"/>
      <c r="AL33" s="88"/>
      <c r="AM33" s="87"/>
      <c r="AN33" s="90"/>
      <c r="AO33" s="91"/>
      <c r="AP33" s="115"/>
      <c r="AQ33" s="322"/>
      <c r="AR33" s="91"/>
      <c r="AS33" s="115"/>
      <c r="AT33" s="88"/>
      <c r="AU33" s="87"/>
      <c r="AV33" s="115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</row>
    <row r="34" spans="1:89" ht="12" customHeight="1">
      <c r="B34" s="720" t="str">
        <f>'12-18л. МЕНЮ '!J179</f>
        <v>424/22</v>
      </c>
      <c r="C34" s="706" t="str">
        <f>'12-18л. МЕНЮ '!C179</f>
        <v>Запеканка из творога с какао</v>
      </c>
      <c r="D34" s="721">
        <f>'12-18л. МЕНЮ '!D179</f>
        <v>160</v>
      </c>
      <c r="F34" s="740" t="str">
        <f>'12-18л. МЕНЮ '!J234</f>
        <v>68 /22</v>
      </c>
      <c r="G34" s="230" t="str">
        <f>'12-18л. МЕНЮ '!C234</f>
        <v xml:space="preserve">Морковь по-корейски </v>
      </c>
      <c r="H34" s="548">
        <f>'12-18л. МЕНЮ '!D234</f>
        <v>100</v>
      </c>
      <c r="I34" s="92"/>
      <c r="K34" s="212" t="str">
        <f t="shared" si="24"/>
        <v>Фрукты свежие (яблоко)</v>
      </c>
      <c r="L34" s="721">
        <f t="shared" si="24"/>
        <v>100</v>
      </c>
      <c r="N34" s="570"/>
      <c r="O34" s="1148"/>
      <c r="Q34" s="570"/>
      <c r="R34" s="1148"/>
      <c r="S34" s="60"/>
      <c r="T34" s="1295"/>
      <c r="U34" s="1296"/>
      <c r="W34" s="1295"/>
      <c r="X34" s="1296"/>
      <c r="AA34" s="11"/>
      <c r="AB34" s="44"/>
      <c r="AC34" s="11"/>
      <c r="AD34" s="11"/>
      <c r="AE34" s="92"/>
      <c r="AF34" s="92"/>
      <c r="AG34" s="101"/>
      <c r="AH34" s="97"/>
      <c r="AI34" s="90"/>
      <c r="AJ34" s="92"/>
      <c r="AK34" s="101"/>
      <c r="AL34" s="97"/>
      <c r="AM34" s="90"/>
      <c r="AN34" s="90"/>
      <c r="AO34" s="91"/>
      <c r="AP34" s="115"/>
      <c r="AQ34" s="88"/>
      <c r="AR34" s="87"/>
      <c r="AS34" s="126"/>
      <c r="AT34" s="88"/>
      <c r="AU34" s="87"/>
      <c r="AV34" s="126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</row>
    <row r="35" spans="1:89" ht="15.75" customHeight="1" thickBot="1">
      <c r="B35" s="651" t="str">
        <f>'12-18л. МЕНЮ '!J180</f>
        <v>687 /22</v>
      </c>
      <c r="C35" s="705" t="str">
        <f>'12-18л. МЕНЮ '!C180</f>
        <v>и  /  соус абрикосовый</v>
      </c>
      <c r="D35" s="974">
        <f>'12-18л. МЕНЮ '!D180</f>
        <v>40</v>
      </c>
      <c r="F35" s="740" t="str">
        <f>'12-18л. МЕНЮ '!J235</f>
        <v>499 /22</v>
      </c>
      <c r="G35" s="230" t="str">
        <f>'12-18л. МЕНЮ '!C235</f>
        <v>Говядина тушная</v>
      </c>
      <c r="H35" s="548">
        <f>'12-18л. МЕНЮ '!D235</f>
        <v>100</v>
      </c>
      <c r="I35" s="92"/>
      <c r="K35" s="1244" t="s">
        <v>100</v>
      </c>
      <c r="L35" s="841">
        <f>D98</f>
        <v>620</v>
      </c>
      <c r="N35" s="1244" t="s">
        <v>100</v>
      </c>
      <c r="O35" s="841">
        <f>H99</f>
        <v>670</v>
      </c>
      <c r="Q35" s="752" t="s">
        <v>100</v>
      </c>
      <c r="R35" s="1355">
        <f>D131</f>
        <v>627.5</v>
      </c>
      <c r="T35" s="752" t="s">
        <v>100</v>
      </c>
      <c r="U35" s="777">
        <f>H130</f>
        <v>580</v>
      </c>
      <c r="W35" s="752" t="s">
        <v>100</v>
      </c>
      <c r="X35" s="1268">
        <f>D154</f>
        <v>560</v>
      </c>
      <c r="AA35" s="635"/>
      <c r="AB35" s="100"/>
      <c r="AC35" s="144"/>
      <c r="AD35" s="11"/>
      <c r="AE35" s="88"/>
      <c r="AF35" s="92"/>
      <c r="AG35" s="101"/>
      <c r="AH35" s="88"/>
      <c r="AI35" s="87"/>
      <c r="AJ35" s="92"/>
      <c r="AK35" s="101"/>
      <c r="AL35" s="88"/>
      <c r="AM35" s="87"/>
      <c r="AN35" s="90"/>
      <c r="AO35" s="91"/>
      <c r="AP35" s="115"/>
      <c r="AQ35" s="90"/>
      <c r="AR35" s="91"/>
      <c r="AS35" s="115"/>
      <c r="AT35" s="88"/>
      <c r="AU35" s="87"/>
      <c r="AV35" s="126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</row>
    <row r="36" spans="1:89">
      <c r="B36" s="535" t="str">
        <f>'12-18л. МЕНЮ '!J181</f>
        <v>54-23гн/22</v>
      </c>
      <c r="C36" s="707" t="str">
        <f>'12-18л. МЕНЮ '!C181</f>
        <v>Кофейный напиток с молоком</v>
      </c>
      <c r="D36" s="766">
        <f>'12-18л. МЕНЮ '!D181</f>
        <v>200</v>
      </c>
      <c r="F36" s="733" t="str">
        <f>'12-18л. МЕНЮ '!J236</f>
        <v>645/22</v>
      </c>
      <c r="G36" s="1153" t="str">
        <f>'12-18л. МЕНЮ '!C236</f>
        <v>Картофель по- деревенски с сыром</v>
      </c>
      <c r="H36" s="219">
        <f>'12-18л. МЕНЮ '!D236</f>
        <v>180</v>
      </c>
      <c r="I36" s="171"/>
      <c r="J36" s="79"/>
      <c r="K36" s="1163" t="s">
        <v>27</v>
      </c>
      <c r="L36" s="1294"/>
      <c r="N36" s="1163" t="s">
        <v>27</v>
      </c>
      <c r="O36" s="1294"/>
      <c r="Q36" s="1163" t="s">
        <v>27</v>
      </c>
      <c r="R36" s="1294"/>
      <c r="S36" s="60"/>
      <c r="T36" s="1163" t="s">
        <v>27</v>
      </c>
      <c r="U36" s="1294"/>
      <c r="W36" s="1163" t="s">
        <v>27</v>
      </c>
      <c r="X36" s="1294"/>
      <c r="AA36" s="78"/>
      <c r="AB36" s="11"/>
      <c r="AC36" s="11"/>
      <c r="AD36" s="11"/>
      <c r="AE36" s="88"/>
      <c r="AF36" s="92"/>
      <c r="AG36" s="101"/>
      <c r="AH36" s="112"/>
      <c r="AI36" s="295"/>
      <c r="AJ36" s="92"/>
      <c r="AK36" s="101"/>
      <c r="AL36" s="112"/>
      <c r="AM36" s="295"/>
      <c r="AN36" s="88"/>
      <c r="AO36" s="101"/>
      <c r="AP36" s="229"/>
      <c r="AQ36" s="90"/>
      <c r="AR36" s="110"/>
      <c r="AS36" s="126"/>
      <c r="AT36" s="88"/>
      <c r="AU36" s="87"/>
      <c r="AV36" s="126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</row>
    <row r="37" spans="1:89" ht="13.5" customHeight="1">
      <c r="B37" s="720" t="str">
        <f>'12-18л. МЕНЮ '!J182</f>
        <v>53-19з/22</v>
      </c>
      <c r="C37" s="706" t="str">
        <f>'12-18л. МЕНЮ '!C182</f>
        <v>Масло сливочное (порциями)</v>
      </c>
      <c r="D37" s="721">
        <f>'12-18л. МЕНЮ '!D182</f>
        <v>10</v>
      </c>
      <c r="F37" s="790" t="str">
        <f>'12-18л. МЕНЮ '!J237</f>
        <v>827/22</v>
      </c>
      <c r="G37" s="150" t="str">
        <f>'12-18л. МЕНЮ '!C237</f>
        <v>Компот из яблок с лимоном</v>
      </c>
      <c r="H37" s="832">
        <f>'12-18л. МЕНЮ '!D237</f>
        <v>200</v>
      </c>
      <c r="I37" s="91"/>
      <c r="J37" s="79"/>
      <c r="K37" s="962" t="str">
        <f t="shared" ref="K37:L44" si="25">C100</f>
        <v xml:space="preserve">Морковь по-корейски </v>
      </c>
      <c r="L37" s="305">
        <f t="shared" si="25"/>
        <v>100</v>
      </c>
      <c r="N37" s="532" t="str">
        <f t="shared" ref="N37:O44" si="26">G101</f>
        <v>Огурец с капустой</v>
      </c>
      <c r="O37" s="305">
        <f t="shared" si="26"/>
        <v>100</v>
      </c>
      <c r="Q37" s="1160" t="str">
        <f t="shared" ref="Q37:R42" si="27">C133</f>
        <v xml:space="preserve">Икра свекольная </v>
      </c>
      <c r="R37" s="1316">
        <f t="shared" si="27"/>
        <v>100</v>
      </c>
      <c r="S37" s="60"/>
      <c r="T37" s="1082" t="str">
        <f t="shared" ref="T37:U42" si="28">G132</f>
        <v>Икра кабачковая  (Пром.производства)</v>
      </c>
      <c r="U37" s="721">
        <f t="shared" si="28"/>
        <v>100</v>
      </c>
      <c r="W37" s="1160" t="str">
        <f>C156</f>
        <v xml:space="preserve">Капуста с </v>
      </c>
      <c r="X37" s="1316">
        <f>D156</f>
        <v>100</v>
      </c>
      <c r="AA37" s="38"/>
      <c r="AB37" s="11"/>
      <c r="AC37" s="11"/>
      <c r="AD37" s="11"/>
      <c r="AE37" s="92"/>
      <c r="AF37" s="92"/>
      <c r="AG37" s="101"/>
      <c r="AH37" s="88"/>
      <c r="AI37" s="85"/>
      <c r="AJ37" s="92"/>
      <c r="AK37" s="101"/>
      <c r="AL37" s="88"/>
      <c r="AM37" s="85"/>
      <c r="AN37" s="113"/>
      <c r="AO37" s="107"/>
      <c r="AP37" s="410"/>
      <c r="AQ37" s="90"/>
      <c r="AR37" s="91"/>
      <c r="AS37" s="124"/>
      <c r="AT37" s="88"/>
      <c r="AU37" s="87"/>
      <c r="AV37" s="126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</row>
    <row r="38" spans="1:89" ht="12.75" customHeight="1">
      <c r="B38" s="720" t="str">
        <f>'12-18л. МЕНЮ '!J183</f>
        <v>Пром.пр.</v>
      </c>
      <c r="C38" s="706" t="str">
        <f>'12-18л. МЕНЮ '!C183</f>
        <v>Хлеб пшеничный</v>
      </c>
      <c r="D38" s="721">
        <f>'12-18л. МЕНЮ '!D183</f>
        <v>40</v>
      </c>
      <c r="F38" s="831" t="str">
        <f>'12-18л. МЕНЮ '!J238</f>
        <v>Пром.пр.</v>
      </c>
      <c r="G38" s="587" t="str">
        <f>'12-18л. МЕНЮ '!C238</f>
        <v>Хлеб пшеничный</v>
      </c>
      <c r="H38" s="833">
        <f>'12-18л. МЕНЮ '!D238</f>
        <v>40</v>
      </c>
      <c r="I38" s="87"/>
      <c r="J38" s="79"/>
      <c r="K38" s="962" t="str">
        <f t="shared" si="25"/>
        <v>Борщ с капустой и</v>
      </c>
      <c r="L38" s="305">
        <f t="shared" si="25"/>
        <v>250</v>
      </c>
      <c r="N38" s="1044" t="str">
        <f t="shared" si="26"/>
        <v>Солянка домашняя</v>
      </c>
      <c r="O38" s="981">
        <f t="shared" si="26"/>
        <v>250</v>
      </c>
      <c r="P38" s="92"/>
      <c r="Q38" s="1160" t="str">
        <f t="shared" si="27"/>
        <v xml:space="preserve">Уха с крупой </v>
      </c>
      <c r="R38" s="1316">
        <f t="shared" si="27"/>
        <v>250</v>
      </c>
      <c r="S38" s="60"/>
      <c r="T38" s="1082" t="str">
        <f t="shared" si="28"/>
        <v>Свекольник со сметаной</v>
      </c>
      <c r="U38" s="721">
        <f t="shared" si="28"/>
        <v>250</v>
      </c>
      <c r="W38" s="1161" t="str">
        <f t="shared" ref="W38:W45" si="29">C157</f>
        <v>морковью в нарезке</v>
      </c>
      <c r="X38" s="1296"/>
      <c r="AA38" s="38"/>
      <c r="AB38" s="11"/>
      <c r="AC38" s="11"/>
      <c r="AD38" s="11"/>
      <c r="AE38" s="92"/>
      <c r="AF38" s="331"/>
      <c r="AG38" s="101"/>
      <c r="AH38" s="88"/>
      <c r="AI38" s="85"/>
      <c r="AJ38" s="92"/>
      <c r="AK38" s="101"/>
      <c r="AL38" s="88"/>
      <c r="AM38" s="85"/>
      <c r="AN38" s="88"/>
      <c r="AO38" s="91"/>
      <c r="AP38" s="115"/>
      <c r="AQ38" s="90"/>
      <c r="AR38" s="91"/>
      <c r="AS38" s="124"/>
      <c r="AT38" s="88"/>
      <c r="AU38" s="101"/>
      <c r="AV38" s="126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</row>
    <row r="39" spans="1:89" ht="12.75" customHeight="1">
      <c r="B39" s="720" t="str">
        <f>'12-18л. МЕНЮ '!J184</f>
        <v>749 / 22</v>
      </c>
      <c r="C39" s="706" t="str">
        <f>'12-18л. МЕНЮ '!C184</f>
        <v xml:space="preserve">Плоды свежие (яблоко) </v>
      </c>
      <c r="D39" s="721">
        <f>'12-18л. МЕНЮ '!D184</f>
        <v>100</v>
      </c>
      <c r="F39" s="733" t="str">
        <f>'12-18л. МЕНЮ '!J239</f>
        <v>Пром.пр.</v>
      </c>
      <c r="G39" s="214" t="str">
        <f>'12-18л. МЕНЮ '!C239</f>
        <v>Хлеб ржаной</v>
      </c>
      <c r="H39" s="219">
        <f>'12-18л. МЕНЮ '!D239</f>
        <v>30</v>
      </c>
      <c r="I39" s="87"/>
      <c r="J39" s="79"/>
      <c r="K39" s="962" t="str">
        <f t="shared" si="25"/>
        <v xml:space="preserve"> картофелем со сметаной</v>
      </c>
      <c r="L39" s="305">
        <f t="shared" si="25"/>
        <v>0</v>
      </c>
      <c r="N39" s="532" t="str">
        <f t="shared" si="26"/>
        <v>Суфле из печени</v>
      </c>
      <c r="O39" s="305">
        <f t="shared" si="26"/>
        <v>120</v>
      </c>
      <c r="Q39" s="1160" t="str">
        <f t="shared" si="27"/>
        <v>Жаркое по-домашнему</v>
      </c>
      <c r="R39" s="1316">
        <f t="shared" si="27"/>
        <v>200</v>
      </c>
      <c r="S39" s="60"/>
      <c r="T39" s="1082" t="str">
        <f t="shared" si="28"/>
        <v>Плов из птицы</v>
      </c>
      <c r="U39" s="721">
        <f t="shared" si="28"/>
        <v>200</v>
      </c>
      <c r="W39" s="1286" t="str">
        <f t="shared" si="29"/>
        <v>Рассольник ленинградский</v>
      </c>
      <c r="X39" s="1316">
        <f t="shared" ref="X39:X46" si="30">D158</f>
        <v>250</v>
      </c>
      <c r="AA39" s="78"/>
      <c r="AB39" s="11"/>
      <c r="AC39" s="11"/>
      <c r="AD39" s="11"/>
      <c r="AE39" s="88"/>
      <c r="AF39" s="322"/>
      <c r="AG39" s="91"/>
      <c r="AH39" s="142"/>
      <c r="AI39" s="92"/>
      <c r="AJ39" s="92"/>
      <c r="AK39" s="133"/>
      <c r="AL39" s="88"/>
      <c r="AM39" s="85"/>
      <c r="AN39" s="92"/>
      <c r="AO39" s="92"/>
      <c r="AP39" s="92"/>
      <c r="AQ39" s="90"/>
      <c r="AR39" s="91"/>
      <c r="AS39" s="124"/>
      <c r="AT39" s="12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</row>
    <row r="40" spans="1:89" ht="15" thickBot="1">
      <c r="B40" s="752" t="s">
        <v>100</v>
      </c>
      <c r="C40" s="753"/>
      <c r="D40" s="982">
        <f>'12-18л. МЕНЮ '!D185</f>
        <v>550</v>
      </c>
      <c r="F40" s="648" t="s">
        <v>100</v>
      </c>
      <c r="G40" s="649"/>
      <c r="H40" s="834">
        <f>'12-18л. МЕНЮ '!D240</f>
        <v>650</v>
      </c>
      <c r="I40" s="87"/>
      <c r="J40" s="79"/>
      <c r="K40" s="962" t="str">
        <f t="shared" si="25"/>
        <v>Тефтели из говядины с соусом</v>
      </c>
      <c r="L40" s="305">
        <f t="shared" si="25"/>
        <v>100</v>
      </c>
      <c r="N40" s="532" t="str">
        <f t="shared" si="26"/>
        <v>Макароны с овощами</v>
      </c>
      <c r="O40" s="305">
        <f t="shared" si="26"/>
        <v>180</v>
      </c>
      <c r="Q40" s="1160" t="str">
        <f t="shared" si="27"/>
        <v>Сок фруктовый (абрикосовый)</v>
      </c>
      <c r="R40" s="1316">
        <f t="shared" si="27"/>
        <v>200</v>
      </c>
      <c r="S40" s="11"/>
      <c r="T40" s="1082" t="str">
        <f t="shared" si="28"/>
        <v>Молоко кипячёное</v>
      </c>
      <c r="U40" s="721">
        <f t="shared" si="28"/>
        <v>200</v>
      </c>
      <c r="V40" s="92"/>
      <c r="W40" s="1160" t="str">
        <f t="shared" si="29"/>
        <v>Рагу из овощей</v>
      </c>
      <c r="X40" s="1316">
        <f t="shared" si="30"/>
        <v>180</v>
      </c>
      <c r="AA40" s="38"/>
      <c r="AB40" s="11"/>
      <c r="AC40" s="11"/>
      <c r="AD40" s="11"/>
      <c r="AE40" s="92"/>
      <c r="AF40" s="92"/>
      <c r="AG40" s="92"/>
      <c r="AH40" s="92"/>
      <c r="AI40" s="92"/>
      <c r="AJ40" s="112"/>
      <c r="AK40" s="92"/>
      <c r="AL40" s="100"/>
      <c r="AM40" s="92"/>
      <c r="AN40" s="161"/>
      <c r="AO40" s="92"/>
      <c r="AP40" s="92"/>
      <c r="AQ40" s="88"/>
      <c r="AR40" s="87"/>
      <c r="AS40" s="126"/>
      <c r="AT40" s="190"/>
      <c r="AU40" s="171"/>
      <c r="AV40" s="17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</row>
    <row r="41" spans="1:89">
      <c r="B41" s="529"/>
      <c r="C41" s="741" t="s">
        <v>27</v>
      </c>
      <c r="D41" s="203"/>
      <c r="F41" s="529"/>
      <c r="G41" s="300" t="s">
        <v>27</v>
      </c>
      <c r="H41" s="203"/>
      <c r="I41" s="92"/>
      <c r="J41" s="79"/>
      <c r="K41" s="962" t="str">
        <f t="shared" si="25"/>
        <v>Каша вязкая (ячневая)</v>
      </c>
      <c r="L41" s="305">
        <f t="shared" si="25"/>
        <v>180</v>
      </c>
      <c r="N41" s="532" t="str">
        <f t="shared" si="26"/>
        <v>Кофейный напиток с молоком</v>
      </c>
      <c r="O41" s="305">
        <f t="shared" si="26"/>
        <v>195</v>
      </c>
      <c r="Q41" s="1160" t="str">
        <f t="shared" si="27"/>
        <v>Хлеб пшеничный</v>
      </c>
      <c r="R41" s="1316">
        <f t="shared" si="27"/>
        <v>70</v>
      </c>
      <c r="S41" s="11"/>
      <c r="T41" s="1082" t="str">
        <f t="shared" si="28"/>
        <v>Блины  / и</v>
      </c>
      <c r="U41" s="721">
        <f t="shared" si="28"/>
        <v>85</v>
      </c>
      <c r="V41" s="92"/>
      <c r="W41" s="1160" t="str">
        <f t="shared" si="29"/>
        <v xml:space="preserve">Шницель рыбный </v>
      </c>
      <c r="X41" s="1316">
        <f t="shared" si="30"/>
        <v>105</v>
      </c>
      <c r="AA41" s="11"/>
      <c r="AB41" s="100"/>
      <c r="AC41" s="11"/>
      <c r="AD41" s="11"/>
      <c r="AE41" s="92"/>
      <c r="AF41" s="92"/>
      <c r="AG41" s="92"/>
      <c r="AH41" s="92"/>
      <c r="AI41" s="92"/>
      <c r="AJ41" s="112"/>
      <c r="AK41" s="111"/>
      <c r="AL41" s="155"/>
      <c r="AM41" s="92"/>
      <c r="AN41" s="190"/>
      <c r="AO41" s="171"/>
      <c r="AP41" s="172"/>
      <c r="AQ41" s="92"/>
      <c r="AR41" s="92"/>
      <c r="AS41" s="92"/>
      <c r="AT41" s="88"/>
      <c r="AU41" s="87"/>
      <c r="AV41" s="126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</row>
    <row r="42" spans="1:89" ht="13.5" customHeight="1">
      <c r="B42" s="1192">
        <f>'12-18л. МЕНЮ '!J189</f>
        <v>0</v>
      </c>
      <c r="C42" s="706" t="str">
        <f>'12-18л. МЕНЮ '!C189</f>
        <v>Овощи консервированные</v>
      </c>
      <c r="D42" s="1059">
        <f>'12-18л. МЕНЮ '!D189</f>
        <v>0</v>
      </c>
      <c r="F42" s="740" t="str">
        <f>'12-18л. МЕНЮ '!J244</f>
        <v>54-2з/22</v>
      </c>
      <c r="G42" s="230" t="str">
        <f>'12-18л. МЕНЮ '!C244</f>
        <v>Огурец в нарезке</v>
      </c>
      <c r="H42" s="548">
        <f>'12-18л. МЕНЮ '!D244</f>
        <v>100</v>
      </c>
      <c r="I42" s="171"/>
      <c r="J42" s="79"/>
      <c r="K42" s="962" t="str">
        <f t="shared" si="25"/>
        <v>Сок фруктовый (персиковый)</v>
      </c>
      <c r="L42" s="305">
        <f t="shared" si="25"/>
        <v>200</v>
      </c>
      <c r="N42" s="532" t="str">
        <f t="shared" si="26"/>
        <v>Хлеб пшеничный</v>
      </c>
      <c r="O42" s="305">
        <f t="shared" si="26"/>
        <v>40</v>
      </c>
      <c r="Q42" s="1160" t="str">
        <f t="shared" si="27"/>
        <v>Хлеб ржаной</v>
      </c>
      <c r="R42" s="1316">
        <f t="shared" si="27"/>
        <v>50</v>
      </c>
      <c r="S42" s="11"/>
      <c r="T42" s="1472" t="str">
        <f t="shared" si="28"/>
        <v>соус абрикосовый</v>
      </c>
      <c r="U42" s="974">
        <f t="shared" si="28"/>
        <v>30</v>
      </c>
      <c r="V42" s="92"/>
      <c r="W42" s="1160" t="str">
        <f t="shared" si="29"/>
        <v>Кисель   витаминный</v>
      </c>
      <c r="X42" s="1316">
        <f t="shared" si="30"/>
        <v>195</v>
      </c>
      <c r="AA42" s="78"/>
      <c r="AB42" s="112"/>
      <c r="AC42" s="11"/>
      <c r="AD42" s="11"/>
      <c r="AE42" s="92"/>
      <c r="AF42" s="92"/>
      <c r="AG42" s="92"/>
      <c r="AH42" s="92"/>
      <c r="AI42" s="92"/>
      <c r="AJ42" s="112"/>
      <c r="AK42" s="322"/>
      <c r="AL42" s="88"/>
      <c r="AM42" s="295"/>
      <c r="AN42" s="88"/>
      <c r="AO42" s="87"/>
      <c r="AP42" s="126"/>
      <c r="AQ42" s="122"/>
      <c r="AR42" s="92"/>
      <c r="AS42" s="92"/>
      <c r="AT42" s="88"/>
      <c r="AU42" s="87"/>
      <c r="AV42" s="126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</row>
    <row r="43" spans="1:89" ht="14.25" customHeight="1">
      <c r="B43" s="978" t="str">
        <f>'12-18л. МЕНЮ '!J190</f>
        <v>149 /21</v>
      </c>
      <c r="C43" s="705" t="str">
        <f>'12-18л. МЕНЮ '!C190</f>
        <v>порциями (капуста квашеная)</v>
      </c>
      <c r="D43" s="974">
        <f>'12-18л. МЕНЮ '!D190</f>
        <v>100</v>
      </c>
      <c r="F43" s="733" t="str">
        <f>'12-18л. МЕНЮ '!J245</f>
        <v>116 /21</v>
      </c>
      <c r="G43" s="214" t="str">
        <f>'12-18л. МЕНЮ '!C245</f>
        <v>Суп из овощей со сметаной</v>
      </c>
      <c r="H43" s="1198">
        <f>'12-18л. МЕНЮ '!D245</f>
        <v>250</v>
      </c>
      <c r="I43" s="87"/>
      <c r="J43" s="79"/>
      <c r="K43" s="962" t="str">
        <f t="shared" si="25"/>
        <v>Хлеб пшеничный</v>
      </c>
      <c r="L43" s="305">
        <f t="shared" si="25"/>
        <v>70</v>
      </c>
      <c r="N43" s="532" t="str">
        <f t="shared" si="26"/>
        <v>Хлеб ржаной</v>
      </c>
      <c r="O43" s="305">
        <f t="shared" si="26"/>
        <v>40</v>
      </c>
      <c r="Q43" s="341"/>
      <c r="R43" s="1156"/>
      <c r="S43" s="11"/>
      <c r="T43" s="1236" t="str">
        <f t="shared" ref="T43:U45" si="31">G138</f>
        <v>Хлеб пшеничный</v>
      </c>
      <c r="U43" s="766">
        <f t="shared" si="31"/>
        <v>40</v>
      </c>
      <c r="V43" s="92"/>
      <c r="W43" s="1160" t="str">
        <f t="shared" si="29"/>
        <v>Хлеб пшеничный</v>
      </c>
      <c r="X43" s="1316">
        <f t="shared" si="30"/>
        <v>70</v>
      </c>
      <c r="AA43" s="78"/>
      <c r="AB43" s="112"/>
      <c r="AC43" s="11"/>
      <c r="AD43" s="11"/>
      <c r="AE43" s="92"/>
      <c r="AF43" s="92"/>
      <c r="AG43" s="92"/>
      <c r="AH43" s="92"/>
      <c r="AI43" s="92"/>
      <c r="AJ43" s="112"/>
      <c r="AK43" s="104"/>
      <c r="AL43" s="88"/>
      <c r="AM43" s="85"/>
      <c r="AN43" s="88"/>
      <c r="AO43" s="87"/>
      <c r="AP43" s="126"/>
      <c r="AQ43" s="145"/>
      <c r="AR43" s="171"/>
      <c r="AS43" s="172"/>
      <c r="AT43" s="88"/>
      <c r="AU43" s="87"/>
      <c r="AV43" s="126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</row>
    <row r="44" spans="1:89" ht="15" customHeight="1">
      <c r="A44" s="79"/>
      <c r="B44" s="978" t="str">
        <f>'12-18л. МЕНЮ '!J191</f>
        <v>113 /21</v>
      </c>
      <c r="C44" s="705" t="str">
        <f>'12-18л. МЕНЮ '!C191</f>
        <v>Суп картофельный с бобовыми</v>
      </c>
      <c r="D44" s="832">
        <f>'12-18л. МЕНЮ '!D191</f>
        <v>250</v>
      </c>
      <c r="F44" s="1199" t="str">
        <f>'12-18л. МЕНЮ '!J246</f>
        <v>347/21</v>
      </c>
      <c r="G44" s="150" t="str">
        <f>'12-18л. МЕНЮ '!C246</f>
        <v>Котлеты школьные</v>
      </c>
      <c r="H44" s="974">
        <f>'12-18л. МЕНЮ '!D246</f>
        <v>100</v>
      </c>
      <c r="I44" s="87"/>
      <c r="J44" s="79"/>
      <c r="K44" s="962" t="str">
        <f t="shared" si="25"/>
        <v>Хлеб ржаной</v>
      </c>
      <c r="L44" s="305">
        <f t="shared" si="25"/>
        <v>50</v>
      </c>
      <c r="N44" s="532" t="str">
        <f t="shared" si="26"/>
        <v xml:space="preserve">Плоды свежие (яблоко) </v>
      </c>
      <c r="O44" s="305">
        <f t="shared" si="26"/>
        <v>100</v>
      </c>
      <c r="Q44" s="1295"/>
      <c r="R44" s="1296"/>
      <c r="S44" s="11"/>
      <c r="T44" s="1082" t="str">
        <f t="shared" si="31"/>
        <v>Хлеб ржаной</v>
      </c>
      <c r="U44" s="721">
        <f t="shared" si="31"/>
        <v>40</v>
      </c>
      <c r="V44" s="92"/>
      <c r="W44" s="1160" t="str">
        <f t="shared" si="29"/>
        <v>Хлеб ржаной</v>
      </c>
      <c r="X44" s="1316">
        <f t="shared" si="30"/>
        <v>40</v>
      </c>
      <c r="AA44" s="78"/>
      <c r="AB44" s="112"/>
      <c r="AC44" s="11"/>
      <c r="AD44" s="11"/>
      <c r="AE44" s="88"/>
      <c r="AF44" s="92"/>
      <c r="AG44" s="92"/>
      <c r="AH44" s="92"/>
      <c r="AI44" s="92"/>
      <c r="AJ44" s="112"/>
      <c r="AK44" s="104"/>
      <c r="AL44" s="88"/>
      <c r="AM44" s="85"/>
      <c r="AN44" s="97"/>
      <c r="AO44" s="99"/>
      <c r="AP44" s="123"/>
      <c r="AQ44" s="88"/>
      <c r="AR44" s="99"/>
      <c r="AS44" s="123"/>
      <c r="AT44" s="88"/>
      <c r="AU44" s="87"/>
      <c r="AV44" s="126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</row>
    <row r="45" spans="1:89" ht="14.25" customHeight="1">
      <c r="B45" s="977" t="str">
        <f>'12-18л. МЕНЮ '!J192</f>
        <v>444/22</v>
      </c>
      <c r="C45" s="705" t="str">
        <f>'12-18л. МЕНЮ '!C192</f>
        <v xml:space="preserve">Рыба запечённая </v>
      </c>
      <c r="D45" s="832">
        <f>'12-18л. МЕНЮ '!D192</f>
        <v>120</v>
      </c>
      <c r="F45" s="778" t="str">
        <f>'12-18л. МЕНЮ '!J247</f>
        <v>303/17</v>
      </c>
      <c r="G45" s="214" t="str">
        <f>'12-18л. МЕНЮ '!C247</f>
        <v>Каша вязкая гречневая</v>
      </c>
      <c r="H45" s="1198">
        <f>'12-18л. МЕНЮ '!D247</f>
        <v>180</v>
      </c>
      <c r="I45" s="99"/>
      <c r="J45" s="79"/>
      <c r="K45" s="570"/>
      <c r="L45" s="1148"/>
      <c r="N45" s="570"/>
      <c r="O45" s="1148"/>
      <c r="Q45" s="1307"/>
      <c r="R45" s="1313"/>
      <c r="T45" s="1082" t="str">
        <f t="shared" si="31"/>
        <v>Плоды свежие (яблоко)</v>
      </c>
      <c r="U45" s="721">
        <f t="shared" si="31"/>
        <v>100</v>
      </c>
      <c r="V45" s="92"/>
      <c r="W45" s="1160" t="str">
        <f t="shared" si="29"/>
        <v xml:space="preserve">Плоды свежие (яблоко) </v>
      </c>
      <c r="X45" s="1316">
        <f t="shared" si="30"/>
        <v>100</v>
      </c>
      <c r="AA45" s="11"/>
      <c r="AB45" s="100"/>
      <c r="AC45" s="11"/>
      <c r="AD45" s="11"/>
      <c r="AE45" s="92"/>
      <c r="AF45" s="92"/>
      <c r="AG45" s="92"/>
      <c r="AH45" s="92"/>
      <c r="AI45" s="92"/>
      <c r="AJ45" s="112"/>
      <c r="AK45" s="92"/>
      <c r="AL45" s="99"/>
      <c r="AM45" s="92"/>
      <c r="AN45" s="88"/>
      <c r="AO45" s="87"/>
      <c r="AP45" s="126"/>
      <c r="AQ45" s="88"/>
      <c r="AR45" s="99"/>
      <c r="AS45" s="123"/>
      <c r="AT45" s="113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</row>
    <row r="46" spans="1:89" ht="13.5" customHeight="1" thickBot="1">
      <c r="B46" s="787" t="str">
        <f>'12-18л. МЕНЮ '!J193</f>
        <v>312/17</v>
      </c>
      <c r="C46" s="222" t="str">
        <f>'12-18л. МЕНЮ '!C193</f>
        <v xml:space="preserve">Пюре картофельное </v>
      </c>
      <c r="D46" s="219">
        <f>'12-18л. МЕНЮ '!D193</f>
        <v>180</v>
      </c>
      <c r="F46" s="778" t="str">
        <f>'12-18л. МЕНЮ '!J248</f>
        <v>Пром.пр.</v>
      </c>
      <c r="G46" s="214" t="str">
        <f>'12-18л. МЕНЮ '!C248</f>
        <v>Кондитерские изделия (вафли)</v>
      </c>
      <c r="H46" s="1198">
        <f>'12-18л. МЕНЮ '!D248</f>
        <v>22.5</v>
      </c>
      <c r="I46" s="87"/>
      <c r="J46" s="79"/>
      <c r="K46" s="752" t="s">
        <v>101</v>
      </c>
      <c r="L46" s="1245">
        <f>D108</f>
        <v>950</v>
      </c>
      <c r="N46" s="752" t="s">
        <v>101</v>
      </c>
      <c r="O46" s="864">
        <f>H109</f>
        <v>1025</v>
      </c>
      <c r="Q46" s="648" t="s">
        <v>101</v>
      </c>
      <c r="R46" s="1356">
        <f>D139</f>
        <v>870</v>
      </c>
      <c r="S46" s="11"/>
      <c r="T46" s="752" t="s">
        <v>101</v>
      </c>
      <c r="U46" s="982">
        <f>H141</f>
        <v>1045</v>
      </c>
      <c r="V46" s="92"/>
      <c r="W46" s="752" t="s">
        <v>101</v>
      </c>
      <c r="X46" s="777">
        <f t="shared" si="30"/>
        <v>1040</v>
      </c>
      <c r="AA46" s="635"/>
      <c r="AB46" s="100"/>
      <c r="AC46" s="1157"/>
      <c r="AD46" s="11"/>
      <c r="AE46" s="92"/>
      <c r="AF46" s="92"/>
      <c r="AG46" s="92"/>
      <c r="AH46" s="92"/>
      <c r="AI46" s="92"/>
      <c r="AJ46" s="112"/>
      <c r="AK46" s="101"/>
      <c r="AL46" s="88"/>
      <c r="AM46" s="83"/>
      <c r="AN46" s="97"/>
      <c r="AO46" s="101"/>
      <c r="AP46" s="126"/>
      <c r="AQ46" s="88"/>
      <c r="AR46" s="99"/>
      <c r="AS46" s="123"/>
      <c r="AT46" s="190"/>
      <c r="AU46" s="171"/>
      <c r="AV46" s="17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</row>
    <row r="47" spans="1:89">
      <c r="B47" s="787" t="str">
        <f>'12-18л. МЕНЮ '!J194</f>
        <v>54-1хн/22</v>
      </c>
      <c r="C47" s="222" t="str">
        <f>'12-18л. МЕНЮ '!C194</f>
        <v>Компот из смеси сухофруктов</v>
      </c>
      <c r="D47" s="219">
        <f>'12-18л. МЕНЮ '!D194</f>
        <v>200</v>
      </c>
      <c r="F47" s="778" t="str">
        <f>'12-18л. МЕНЮ '!J249</f>
        <v>469 / 21</v>
      </c>
      <c r="G47" s="214" t="str">
        <f>'12-18л. МЕНЮ '!C249</f>
        <v>Молоко кипячёное</v>
      </c>
      <c r="H47" s="1198">
        <f>'12-18л. МЕНЮ '!D249</f>
        <v>200</v>
      </c>
      <c r="I47" s="101"/>
      <c r="J47" s="79"/>
      <c r="K47" s="1163" t="s">
        <v>71</v>
      </c>
      <c r="L47" s="1004"/>
      <c r="N47" s="1163" t="s">
        <v>71</v>
      </c>
      <c r="O47" s="1004"/>
      <c r="Q47" s="1163" t="s">
        <v>71</v>
      </c>
      <c r="R47" s="1000"/>
      <c r="S47" s="11"/>
      <c r="T47" s="1163" t="s">
        <v>71</v>
      </c>
      <c r="U47" s="1004"/>
      <c r="V47" s="92"/>
      <c r="W47" s="1163" t="s">
        <v>71</v>
      </c>
      <c r="X47" s="1004"/>
      <c r="AA47" s="1159"/>
      <c r="AB47" s="44"/>
      <c r="AC47" s="1155"/>
      <c r="AD47" s="11"/>
      <c r="AE47" s="88"/>
      <c r="AF47" s="92"/>
      <c r="AG47" s="92"/>
      <c r="AH47" s="92"/>
      <c r="AI47" s="92"/>
      <c r="AJ47" s="112"/>
      <c r="AK47" s="104"/>
      <c r="AL47" s="88"/>
      <c r="AM47" s="85"/>
      <c r="AN47" s="88"/>
      <c r="AO47" s="87"/>
      <c r="AP47" s="126"/>
      <c r="AQ47" s="88"/>
      <c r="AR47" s="99"/>
      <c r="AS47" s="123"/>
      <c r="AT47" s="88"/>
      <c r="AU47" s="101"/>
      <c r="AV47" s="229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</row>
    <row r="48" spans="1:89" ht="14.25" customHeight="1">
      <c r="B48" s="787" t="str">
        <f>'12-18л. МЕНЮ '!J195</f>
        <v>Пром.пр.</v>
      </c>
      <c r="C48" s="222" t="str">
        <f>'12-18л. МЕНЮ '!C195</f>
        <v>Хлеб пшеничный</v>
      </c>
      <c r="D48" s="219">
        <f>'12-18л. МЕНЮ '!D195</f>
        <v>70</v>
      </c>
      <c r="F48" s="778" t="str">
        <f>'12-18л. МЕНЮ '!J250</f>
        <v>Пром.пр.</v>
      </c>
      <c r="G48" s="214" t="str">
        <f>'12-18л. МЕНЮ '!C250</f>
        <v>Хлеб пшеничный</v>
      </c>
      <c r="H48" s="1198">
        <f>'12-18л. МЕНЮ '!D250</f>
        <v>60</v>
      </c>
      <c r="I48" s="87"/>
      <c r="J48" s="79"/>
      <c r="K48" s="212" t="str">
        <f t="shared" ref="K48:L53" si="32">C110</f>
        <v>Чай фруктовый</v>
      </c>
      <c r="L48" s="1316">
        <f t="shared" si="32"/>
        <v>200</v>
      </c>
      <c r="N48" s="212" t="str">
        <f>G111</f>
        <v>Кисломолочный напиток</v>
      </c>
      <c r="O48" s="1316"/>
      <c r="Q48" s="212" t="str">
        <f t="shared" ref="Q48:R51" si="33">C141</f>
        <v>Кофейный напиток с молоком</v>
      </c>
      <c r="R48" s="1321">
        <f t="shared" si="33"/>
        <v>195</v>
      </c>
      <c r="S48" s="11"/>
      <c r="T48" s="212" t="str">
        <f t="shared" ref="T48:U51" si="34">G143</f>
        <v>Отвар шиповника</v>
      </c>
      <c r="U48" s="1316">
        <f t="shared" si="34"/>
        <v>200</v>
      </c>
      <c r="V48" s="92"/>
      <c r="W48" s="165" t="str">
        <f t="shared" ref="W48:X50" si="35">C167</f>
        <v>Чай фруктовый</v>
      </c>
      <c r="X48" s="1312">
        <f t="shared" si="35"/>
        <v>200</v>
      </c>
      <c r="AA48" s="5"/>
      <c r="AB48" s="38"/>
      <c r="AC48" s="301"/>
      <c r="AD48" s="11"/>
      <c r="AE48" s="88"/>
      <c r="AF48" s="92"/>
      <c r="AG48" s="92"/>
      <c r="AH48" s="92"/>
      <c r="AI48" s="92"/>
      <c r="AJ48" s="112"/>
      <c r="AK48" s="104"/>
      <c r="AL48" s="88"/>
      <c r="AM48" s="85"/>
      <c r="AN48" s="88"/>
      <c r="AO48" s="87"/>
      <c r="AP48" s="126"/>
      <c r="AQ48" s="93"/>
      <c r="AR48" s="94"/>
      <c r="AS48" s="124"/>
      <c r="AT48" s="90"/>
      <c r="AU48" s="87"/>
      <c r="AV48" s="120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</row>
    <row r="49" spans="2:89" ht="15" customHeight="1">
      <c r="B49" s="789" t="str">
        <f>'12-18л. МЕНЮ '!J196</f>
        <v>Пром.пр.</v>
      </c>
      <c r="C49" s="222" t="str">
        <f>'12-18л. МЕНЮ '!C196</f>
        <v>Хлеб ржаной</v>
      </c>
      <c r="D49" s="219">
        <f>'12-18л. МЕНЮ '!D196</f>
        <v>40</v>
      </c>
      <c r="F49" s="778" t="str">
        <f>'12-18л. МЕНЮ '!J251</f>
        <v>Пром.пр.</v>
      </c>
      <c r="G49" s="214" t="str">
        <f>'12-18л. МЕНЮ '!C251</f>
        <v>Хлеб ржаной</v>
      </c>
      <c r="H49" s="1198">
        <f>'12-18л. МЕНЮ '!D251</f>
        <v>40</v>
      </c>
      <c r="I49" s="87"/>
      <c r="J49" s="79"/>
      <c r="K49" s="212" t="str">
        <f t="shared" si="32"/>
        <v>Бутерброд с сыром (сыр твердых сортов</v>
      </c>
      <c r="L49" s="1316">
        <f t="shared" si="32"/>
        <v>15</v>
      </c>
      <c r="N49" s="1104" t="str">
        <f>G112</f>
        <v>Кефир  (м. д. ж. 2,5% )</v>
      </c>
      <c r="O49" s="990">
        <f>H112</f>
        <v>200</v>
      </c>
      <c r="Q49" s="647" t="str">
        <f t="shared" si="33"/>
        <v>Биточек рисовый с морковью</v>
      </c>
      <c r="R49" s="861">
        <f t="shared" si="33"/>
        <v>100</v>
      </c>
      <c r="S49" s="11"/>
      <c r="T49" s="212" t="str">
        <f t="shared" si="34"/>
        <v xml:space="preserve">Рулет с макаронами и / </v>
      </c>
      <c r="U49" s="1316">
        <f t="shared" si="34"/>
        <v>110</v>
      </c>
      <c r="V49" s="92"/>
      <c r="W49" s="165" t="str">
        <f t="shared" si="35"/>
        <v>Голубцы с соусом</v>
      </c>
      <c r="X49" s="1312">
        <f t="shared" si="35"/>
        <v>120</v>
      </c>
      <c r="AA49" s="5"/>
      <c r="AB49" s="11"/>
      <c r="AC49" s="52"/>
      <c r="AD49" s="11"/>
      <c r="AE49" s="92"/>
      <c r="AF49" s="92"/>
      <c r="AG49" s="92"/>
      <c r="AH49" s="92"/>
      <c r="AI49" s="92"/>
      <c r="AJ49" s="112"/>
      <c r="AK49" s="92"/>
      <c r="AL49" s="100"/>
      <c r="AM49" s="92"/>
      <c r="AN49" s="88"/>
      <c r="AO49" s="87"/>
      <c r="AP49" s="126"/>
      <c r="AQ49" s="93"/>
      <c r="AR49" s="96"/>
      <c r="AS49" s="173"/>
      <c r="AT49" s="88"/>
      <c r="AU49" s="87"/>
      <c r="AV49" s="120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</row>
    <row r="50" spans="2:89" ht="14.25" customHeight="1" thickBot="1">
      <c r="B50" s="648" t="s">
        <v>101</v>
      </c>
      <c r="C50" s="645"/>
      <c r="D50" s="771">
        <f>'12-18л. МЕНЮ '!D197</f>
        <v>960</v>
      </c>
      <c r="F50" s="778" t="str">
        <f>'12-18л. МЕНЮ '!J252</f>
        <v>749 / 22</v>
      </c>
      <c r="G50" s="214" t="str">
        <f>'12-18л. МЕНЮ '!C252</f>
        <v xml:space="preserve">Плоды свежие (яблоко) </v>
      </c>
      <c r="H50" s="1198">
        <f>'12-18л. МЕНЮ '!D252</f>
        <v>100</v>
      </c>
      <c r="I50" s="87"/>
      <c r="J50" s="79"/>
      <c r="K50" s="1104" t="str">
        <f t="shared" si="32"/>
        <v>масло сливочное</v>
      </c>
      <c r="L50" s="776">
        <f t="shared" si="32"/>
        <v>5</v>
      </c>
      <c r="N50" s="212" t="str">
        <f>G113</f>
        <v xml:space="preserve">Котлеты картофельные </v>
      </c>
      <c r="O50" s="305">
        <f>H113</f>
        <v>110</v>
      </c>
      <c r="Q50" s="868" t="str">
        <f t="shared" si="33"/>
        <v xml:space="preserve">и соус шоколадный </v>
      </c>
      <c r="R50" s="1258">
        <f t="shared" si="33"/>
        <v>25</v>
      </c>
      <c r="S50" s="11"/>
      <c r="T50" s="212" t="str">
        <f t="shared" si="34"/>
        <v>соус сметанный с томатом</v>
      </c>
      <c r="U50" s="1316">
        <f t="shared" si="34"/>
        <v>20</v>
      </c>
      <c r="V50" s="92"/>
      <c r="W50" s="165" t="str">
        <f t="shared" si="35"/>
        <v>Хлеб пшеничный</v>
      </c>
      <c r="X50" s="1312">
        <f t="shared" si="35"/>
        <v>30</v>
      </c>
      <c r="AA50" s="11"/>
      <c r="AB50" s="44"/>
      <c r="AC50" s="11"/>
      <c r="AD50" s="11"/>
      <c r="AE50" s="161"/>
      <c r="AF50" s="92"/>
      <c r="AG50" s="92"/>
      <c r="AH50" s="92"/>
      <c r="AI50" s="92"/>
      <c r="AJ50" s="112"/>
      <c r="AK50" s="92"/>
      <c r="AL50" s="100"/>
      <c r="AM50" s="92"/>
      <c r="AN50" s="88"/>
      <c r="AO50" s="87"/>
      <c r="AP50" s="126"/>
      <c r="AQ50" s="88"/>
      <c r="AR50" s="87"/>
      <c r="AS50" s="126"/>
      <c r="AT50" s="411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</row>
    <row r="51" spans="2:89" ht="14.25" customHeight="1" thickBot="1">
      <c r="B51" s="529"/>
      <c r="C51" s="300" t="s">
        <v>71</v>
      </c>
      <c r="D51" s="549"/>
      <c r="F51" s="648" t="s">
        <v>101</v>
      </c>
      <c r="G51" s="645"/>
      <c r="H51" s="982">
        <f>'12-18л. МЕНЮ '!D253</f>
        <v>1052.5</v>
      </c>
      <c r="I51" s="92"/>
      <c r="J51" s="79"/>
      <c r="K51" s="1143" t="str">
        <f t="shared" si="32"/>
        <v>хлеб пшеничный)</v>
      </c>
      <c r="L51" s="1329">
        <f t="shared" si="32"/>
        <v>20</v>
      </c>
      <c r="N51" s="1143" t="str">
        <f t="shared" ref="N51:N52" si="36">G114</f>
        <v xml:space="preserve"> с творогом и / соус молочный</v>
      </c>
      <c r="O51" s="984">
        <f t="shared" ref="O51:O52" si="37">H114</f>
        <v>20</v>
      </c>
      <c r="Q51" s="1104" t="str">
        <f t="shared" si="33"/>
        <v>Хлеб ржаной</v>
      </c>
      <c r="R51" s="722">
        <f t="shared" si="33"/>
        <v>30</v>
      </c>
      <c r="S51" s="11"/>
      <c r="T51" s="165" t="str">
        <f t="shared" si="34"/>
        <v>Хлеб ржаной</v>
      </c>
      <c r="U51" s="1312">
        <f t="shared" si="34"/>
        <v>30</v>
      </c>
      <c r="V51" s="92"/>
      <c r="W51" s="1261" t="s">
        <v>76</v>
      </c>
      <c r="X51" s="1257">
        <f>D170</f>
        <v>350</v>
      </c>
      <c r="AA51" s="154"/>
      <c r="AB51" s="112"/>
      <c r="AC51" s="295"/>
      <c r="AD51" s="11"/>
      <c r="AE51" s="145"/>
      <c r="AF51" s="92"/>
      <c r="AG51" s="92"/>
      <c r="AH51" s="92"/>
      <c r="AI51" s="92"/>
      <c r="AJ51" s="112"/>
      <c r="AK51" s="92"/>
      <c r="AL51" s="100"/>
      <c r="AM51" s="92"/>
      <c r="AN51" s="88"/>
      <c r="AO51" s="101"/>
      <c r="AP51" s="120"/>
      <c r="AQ51" s="92"/>
      <c r="AR51" s="92"/>
      <c r="AS51" s="92"/>
      <c r="AT51" s="163"/>
      <c r="AU51" s="163"/>
      <c r="AV51" s="115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</row>
    <row r="52" spans="2:89" ht="15.6">
      <c r="B52" s="1190">
        <f>'12-18л. МЕНЮ '!J201</f>
        <v>0</v>
      </c>
      <c r="C52" s="230" t="str">
        <f>'12-18л. МЕНЮ '!C201</f>
        <v>Кисломолочный напиток</v>
      </c>
      <c r="D52" s="1191">
        <f>'12-18л. МЕНЮ '!D201</f>
        <v>0</v>
      </c>
      <c r="F52" s="535"/>
      <c r="G52" s="155" t="s">
        <v>71</v>
      </c>
      <c r="H52" s="1200"/>
      <c r="I52" s="171"/>
      <c r="J52" s="79"/>
      <c r="K52" s="1104" t="str">
        <f t="shared" si="32"/>
        <v>Кондитерское изделие (печенье)</v>
      </c>
      <c r="L52" s="776">
        <f t="shared" si="32"/>
        <v>15</v>
      </c>
      <c r="N52" s="1104" t="str">
        <f t="shared" si="36"/>
        <v xml:space="preserve">Хлеб пш. (батон ) </v>
      </c>
      <c r="O52" s="1218">
        <f t="shared" si="37"/>
        <v>20</v>
      </c>
      <c r="Q52" s="1261" t="s">
        <v>76</v>
      </c>
      <c r="R52" s="1263">
        <f>D145</f>
        <v>350</v>
      </c>
      <c r="S52" s="11"/>
      <c r="T52" s="1261" t="s">
        <v>76</v>
      </c>
      <c r="U52" s="1262">
        <f>H147</f>
        <v>360</v>
      </c>
      <c r="V52" s="87"/>
      <c r="W52" s="1350"/>
      <c r="X52" s="1351"/>
      <c r="AA52" s="92"/>
      <c r="AB52" s="88"/>
      <c r="AC52" s="92"/>
      <c r="AD52" s="11"/>
      <c r="AE52" s="88"/>
      <c r="AF52" s="92"/>
      <c r="AG52" s="92"/>
      <c r="AH52" s="92"/>
      <c r="AI52" s="92"/>
      <c r="AJ52" s="112"/>
      <c r="AK52" s="92"/>
      <c r="AL52" s="100"/>
      <c r="AM52" s="92"/>
      <c r="AN52" s="88"/>
      <c r="AO52" s="99"/>
      <c r="AP52" s="123"/>
      <c r="AQ52" s="233"/>
      <c r="AR52" s="92"/>
      <c r="AS52" s="92"/>
      <c r="AT52" s="163"/>
      <c r="AU52" s="163"/>
      <c r="AV52" s="115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</row>
    <row r="53" spans="2:89" ht="13.5" customHeight="1" thickBot="1">
      <c r="B53" s="790" t="str">
        <f>'12-18л. МЕНЮ '!J202</f>
        <v>470 / 21</v>
      </c>
      <c r="C53" s="150" t="str">
        <f>'12-18л. МЕНЮ '!C202</f>
        <v>Кефир  (м. д. ж. 2,5% )</v>
      </c>
      <c r="D53" s="791">
        <f>'12-18л. МЕНЮ '!D202</f>
        <v>200</v>
      </c>
      <c r="F53" s="733" t="str">
        <f>'12-18л. МЕНЮ '!J258</f>
        <v>470 / 21</v>
      </c>
      <c r="G53" s="214" t="str">
        <f>'12-18л. МЕНЮ '!C258</f>
        <v>Кефир  (м. д. ж. 2,5% )</v>
      </c>
      <c r="H53" s="219">
        <f>'12-18л. МЕНЮ '!D258</f>
        <v>200</v>
      </c>
      <c r="I53" s="101"/>
      <c r="J53" s="79"/>
      <c r="K53" s="650" t="str">
        <f t="shared" si="32"/>
        <v>Фрукты свежие (яблоко)</v>
      </c>
      <c r="L53" s="1246">
        <f t="shared" si="32"/>
        <v>100</v>
      </c>
      <c r="N53" s="1399" t="s">
        <v>76</v>
      </c>
      <c r="O53" s="1201">
        <f>H116</f>
        <v>350</v>
      </c>
      <c r="Q53" s="56"/>
      <c r="R53" s="1150"/>
      <c r="S53" s="11"/>
      <c r="T53" s="1171"/>
      <c r="U53" s="1125"/>
      <c r="W53" s="56"/>
      <c r="X53" s="66"/>
      <c r="AA53" s="11"/>
      <c r="AB53" s="44"/>
      <c r="AC53" s="11"/>
      <c r="AD53" s="11"/>
      <c r="AE53" s="92"/>
      <c r="AF53" s="92"/>
      <c r="AG53" s="92"/>
      <c r="AH53" s="92"/>
      <c r="AI53" s="92"/>
      <c r="AJ53" s="112"/>
      <c r="AK53" s="92"/>
      <c r="AL53" s="100"/>
      <c r="AM53" s="92"/>
      <c r="AN53" s="93"/>
      <c r="AO53" s="87"/>
      <c r="AP53" s="126"/>
      <c r="AQ53" s="190"/>
      <c r="AR53" s="171"/>
      <c r="AS53" s="172"/>
      <c r="AT53" s="91"/>
      <c r="AU53" s="194"/>
      <c r="AV53" s="115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</row>
    <row r="54" spans="2:89" ht="13.5" customHeight="1">
      <c r="B54" s="790" t="str">
        <f>'12-18л. МЕНЮ '!J203</f>
        <v>152/17</v>
      </c>
      <c r="C54" s="150" t="str">
        <f>'12-18л. МЕНЮ '!C203</f>
        <v>Котлеты морковные с творогом</v>
      </c>
      <c r="D54" s="791">
        <f>'12-18л. МЕНЮ '!D203</f>
        <v>120</v>
      </c>
      <c r="F54" s="733" t="str">
        <f>'12-18л. МЕНЮ '!J259</f>
        <v>150/17</v>
      </c>
      <c r="G54" s="214" t="str">
        <f>'12-18л. МЕНЮ '!C259</f>
        <v xml:space="preserve">Зразы картофельные </v>
      </c>
      <c r="H54" s="219">
        <f>'12-18л. МЕНЮ '!D259</f>
        <v>120</v>
      </c>
      <c r="I54" s="87"/>
      <c r="J54" s="79"/>
      <c r="AA54" s="92"/>
      <c r="AB54" s="417"/>
      <c r="AC54" s="92"/>
      <c r="AD54" s="11"/>
      <c r="AE54" s="92"/>
      <c r="AF54" s="92"/>
      <c r="AG54" s="92"/>
      <c r="AH54" s="92"/>
      <c r="AI54" s="92"/>
      <c r="AJ54" s="112"/>
      <c r="AK54" s="92"/>
      <c r="AL54" s="100"/>
      <c r="AM54" s="92"/>
      <c r="AN54" s="88"/>
      <c r="AO54" s="101"/>
      <c r="AP54" s="126"/>
      <c r="AQ54" s="88"/>
      <c r="AR54" s="87"/>
      <c r="AS54" s="126"/>
      <c r="AT54" s="163"/>
      <c r="AU54" s="163"/>
      <c r="AV54" s="126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</row>
    <row r="55" spans="2:89" ht="15.6">
      <c r="B55" s="790" t="str">
        <f>'12-18л. МЕНЮ '!J204</f>
        <v>Пром.пр.</v>
      </c>
      <c r="C55" s="150" t="str">
        <f>'12-18л. МЕНЮ '!C204</f>
        <v>Хлеб пш. (батон)</v>
      </c>
      <c r="D55" s="791">
        <f>'12-18л. МЕНЮ '!D204</f>
        <v>30</v>
      </c>
      <c r="F55" s="733" t="str">
        <f>'12-18л. МЕНЮ '!J260</f>
        <v>Пром.пр.</v>
      </c>
      <c r="G55" s="214" t="str">
        <f>'12-18л. МЕНЮ '!C260</f>
        <v>Хлеб пшеничный</v>
      </c>
      <c r="H55" s="219">
        <f>'12-18л. МЕНЮ '!D260</f>
        <v>30</v>
      </c>
      <c r="I55" s="87"/>
      <c r="J55" s="79"/>
      <c r="AA55" s="92"/>
      <c r="AB55" s="100"/>
      <c r="AC55" s="245"/>
      <c r="AD55" s="11"/>
      <c r="AE55" s="92"/>
      <c r="AF55" s="92"/>
      <c r="AG55" s="92"/>
      <c r="AH55" s="92"/>
      <c r="AI55" s="92"/>
      <c r="AJ55" s="88"/>
      <c r="AK55" s="92"/>
      <c r="AL55" s="100"/>
      <c r="AM55" s="92"/>
      <c r="AN55" s="88"/>
      <c r="AO55" s="87"/>
      <c r="AP55" s="126"/>
      <c r="AQ55" s="88"/>
      <c r="AR55" s="87"/>
      <c r="AS55" s="126"/>
      <c r="AT55" s="163"/>
      <c r="AU55" s="163"/>
      <c r="AV55" s="126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</row>
    <row r="56" spans="2:89" ht="14.25" customHeight="1" thickBot="1">
      <c r="B56" s="648" t="s">
        <v>102</v>
      </c>
      <c r="C56" s="649"/>
      <c r="D56" s="788">
        <f>'12-18л. МЕНЮ '!D205</f>
        <v>350</v>
      </c>
      <c r="F56" s="648" t="s">
        <v>102</v>
      </c>
      <c r="G56" s="649"/>
      <c r="H56" s="771">
        <f>'12-18л. МЕНЮ '!D261</f>
        <v>350</v>
      </c>
      <c r="I56" s="92"/>
      <c r="J56" s="79"/>
      <c r="AA56" s="143"/>
      <c r="AB56" s="143"/>
      <c r="AC56" s="246"/>
      <c r="AD56" s="11"/>
      <c r="AE56" s="92"/>
      <c r="AF56" s="92"/>
      <c r="AG56" s="92"/>
      <c r="AH56" s="92"/>
      <c r="AI56" s="92"/>
      <c r="AJ56" s="88"/>
      <c r="AK56" s="92"/>
      <c r="AL56" s="100"/>
      <c r="AM56" s="92"/>
      <c r="AN56" s="88"/>
      <c r="AO56" s="87"/>
      <c r="AP56" s="126"/>
      <c r="AQ56" s="88"/>
      <c r="AR56" s="87"/>
      <c r="AS56" s="126"/>
      <c r="AT56" s="87"/>
      <c r="AU56" s="87"/>
      <c r="AV56" s="115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</row>
    <row r="57" spans="2:89" ht="13.5" customHeight="1">
      <c r="I57" s="92"/>
      <c r="J57" s="92"/>
      <c r="AA57" s="101"/>
      <c r="AB57" s="88"/>
      <c r="AC57" s="87"/>
      <c r="AD57" s="11"/>
      <c r="AE57" s="112"/>
      <c r="AF57" s="92"/>
      <c r="AG57" s="92"/>
      <c r="AH57" s="92"/>
      <c r="AI57" s="92"/>
      <c r="AJ57" s="88"/>
      <c r="AK57" s="92"/>
      <c r="AL57" s="100"/>
      <c r="AM57" s="92"/>
      <c r="AN57" s="92"/>
      <c r="AO57" s="92"/>
      <c r="AP57" s="92"/>
      <c r="AQ57" s="88"/>
      <c r="AR57" s="87"/>
      <c r="AS57" s="126"/>
      <c r="AT57" s="87"/>
      <c r="AU57" s="87"/>
      <c r="AV57" s="123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</row>
    <row r="58" spans="2:89" ht="13.5" customHeight="1">
      <c r="I58" s="92"/>
      <c r="J58" s="79"/>
      <c r="AA58" s="101"/>
      <c r="AB58" s="92"/>
      <c r="AC58" s="87"/>
      <c r="AD58" s="11"/>
      <c r="AE58" s="90"/>
      <c r="AF58" s="92"/>
      <c r="AG58" s="92"/>
      <c r="AH58" s="88"/>
      <c r="AI58" s="88"/>
      <c r="AJ58" s="88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</row>
    <row r="59" spans="2:89" ht="15" customHeight="1">
      <c r="B59" s="153" t="s">
        <v>75</v>
      </c>
      <c r="I59" s="143"/>
      <c r="J59" s="79"/>
      <c r="AA59" s="683"/>
      <c r="AB59" s="88"/>
      <c r="AC59" s="44"/>
      <c r="AD59" s="11"/>
      <c r="AE59" s="92"/>
      <c r="AF59" s="88"/>
      <c r="AG59" s="87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</row>
    <row r="60" spans="2:89" ht="16.5" customHeight="1" thickBot="1">
      <c r="B60" s="86" t="s">
        <v>133</v>
      </c>
      <c r="E60" s="86" t="str">
        <f>E3</f>
        <v>1 - я   неделя</v>
      </c>
      <c r="F60" s="86"/>
      <c r="G60" t="str">
        <f>G3</f>
        <v>ЗИМА - ВЕСНА    2025 г.</v>
      </c>
      <c r="I60" s="240"/>
      <c r="J60" s="79"/>
      <c r="K60" s="100"/>
      <c r="L60" s="92"/>
      <c r="M60" s="674"/>
      <c r="AA60" s="11"/>
      <c r="AB60" s="11"/>
      <c r="AC60" s="11"/>
      <c r="AD60" s="11"/>
      <c r="AE60" s="88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</row>
    <row r="61" spans="2:89" ht="17.25" customHeight="1">
      <c r="B61" s="34" t="s">
        <v>1</v>
      </c>
      <c r="C61" s="70" t="s">
        <v>2</v>
      </c>
      <c r="D61" s="215" t="s">
        <v>3</v>
      </c>
      <c r="I61" s="92"/>
      <c r="J61" s="79"/>
      <c r="M61" s="107"/>
      <c r="AA61" s="38"/>
      <c r="AB61" s="11"/>
      <c r="AC61" s="11"/>
      <c r="AD61" s="11"/>
      <c r="AE61" s="92"/>
      <c r="AF61" s="171"/>
      <c r="AG61" s="17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</row>
    <row r="62" spans="2:89" ht="15" thickBot="1">
      <c r="B62" s="223" t="s">
        <v>4</v>
      </c>
      <c r="C62" s="338"/>
      <c r="D62" s="232" t="s">
        <v>21</v>
      </c>
      <c r="I62" s="92"/>
      <c r="J62" s="79"/>
      <c r="M62" s="107"/>
      <c r="AA62" s="38"/>
      <c r="AB62" s="11"/>
      <c r="AC62" s="11"/>
      <c r="AD62" s="11"/>
      <c r="AE62" s="161"/>
      <c r="AF62" s="87"/>
      <c r="AG62" s="120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</row>
    <row r="63" spans="2:89" ht="16.2" thickBot="1">
      <c r="B63" s="738" t="s">
        <v>79</v>
      </c>
      <c r="C63" s="98"/>
      <c r="D63" s="203"/>
      <c r="I63" s="92"/>
      <c r="J63" s="79"/>
      <c r="M63" s="102"/>
      <c r="AA63" s="78"/>
      <c r="AB63" s="11"/>
      <c r="AC63" s="11"/>
      <c r="AD63" s="11"/>
      <c r="AE63" s="145"/>
      <c r="AF63" s="87"/>
      <c r="AG63" s="120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</row>
    <row r="64" spans="2:89">
      <c r="B64" s="208"/>
      <c r="C64" s="300" t="s">
        <v>33</v>
      </c>
      <c r="D64" s="203"/>
      <c r="I64" s="179"/>
      <c r="J64" s="79"/>
      <c r="M64" s="107"/>
      <c r="AA64" s="998"/>
      <c r="AB64" s="11"/>
      <c r="AC64" s="11"/>
      <c r="AD64" s="11"/>
      <c r="AE64" s="88"/>
      <c r="AF64" s="87"/>
      <c r="AG64" s="120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</row>
    <row r="65" spans="2:89">
      <c r="B65" s="1348">
        <f>'12-18л. МЕНЮ '!J289</f>
        <v>0</v>
      </c>
      <c r="C65" s="230" t="str">
        <f>'12-18л. МЕНЮ '!C289</f>
        <v>Овощи консервированные</v>
      </c>
      <c r="D65" s="1349">
        <f>'12-18л. МЕНЮ '!D289</f>
        <v>0</v>
      </c>
      <c r="I65" s="190"/>
      <c r="J65" s="79"/>
      <c r="M65" s="107"/>
      <c r="P65" s="92"/>
      <c r="Q65" s="107"/>
      <c r="R65" s="11"/>
      <c r="S65" s="11"/>
      <c r="T65" s="11"/>
      <c r="U65" s="88"/>
      <c r="V65" s="92"/>
      <c r="W65" s="92"/>
      <c r="X65" s="87"/>
      <c r="Y65" s="126"/>
      <c r="Z65" s="155"/>
      <c r="AA65" s="998"/>
      <c r="AB65" s="11"/>
      <c r="AC65" s="11"/>
      <c r="AD65" s="11"/>
      <c r="AE65" s="88"/>
      <c r="AF65" s="87"/>
      <c r="AG65" s="126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</row>
    <row r="66" spans="2:89">
      <c r="B66" s="1347" t="str">
        <f>'12-18л. МЕНЮ '!J290</f>
        <v>149 /21</v>
      </c>
      <c r="C66" s="150" t="str">
        <f>'12-18л. МЕНЮ '!C290</f>
        <v>порциями (капуста квашеная)</v>
      </c>
      <c r="D66" s="746">
        <f>'12-18л. МЕНЮ '!D290</f>
        <v>100</v>
      </c>
      <c r="I66" s="88"/>
      <c r="J66" s="79"/>
      <c r="M66" s="102"/>
      <c r="P66" s="468"/>
      <c r="Q66" s="102"/>
      <c r="R66" s="11"/>
      <c r="S66" s="11"/>
      <c r="T66" s="11"/>
      <c r="U66" s="88"/>
      <c r="V66" s="92"/>
      <c r="W66" s="92"/>
      <c r="X66" s="87"/>
      <c r="Y66" s="120"/>
      <c r="Z66" s="155"/>
      <c r="AA66" s="635"/>
      <c r="AB66" s="100"/>
      <c r="AC66" s="724"/>
      <c r="AD66" s="11"/>
      <c r="AE66" s="88"/>
      <c r="AF66" s="87"/>
      <c r="AG66" s="120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</row>
    <row r="67" spans="2:89">
      <c r="B67" s="999" t="str">
        <f>'12-18л. МЕНЮ '!J291</f>
        <v>466/22</v>
      </c>
      <c r="C67" s="587" t="str">
        <f>'12-18л. МЕНЮ '!C291</f>
        <v xml:space="preserve">Биточки рыбные </v>
      </c>
      <c r="D67" s="722">
        <f>'12-18л. МЕНЮ '!D291</f>
        <v>110</v>
      </c>
      <c r="I67" s="90"/>
      <c r="J67" s="79"/>
      <c r="M67" s="102"/>
      <c r="P67" s="184"/>
      <c r="Q67" s="102"/>
      <c r="R67" s="11"/>
      <c r="S67" s="11"/>
      <c r="T67" s="11"/>
      <c r="U67" s="88"/>
      <c r="V67" s="92"/>
      <c r="W67" s="92"/>
      <c r="X67" s="87"/>
      <c r="Y67" s="126"/>
      <c r="Z67" s="155"/>
      <c r="AA67" s="78"/>
      <c r="AB67" s="11"/>
      <c r="AC67" s="11"/>
      <c r="AD67" s="11"/>
      <c r="AE67" s="88"/>
      <c r="AF67" s="101"/>
      <c r="AG67" s="126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</row>
    <row r="68" spans="2:89">
      <c r="B68" s="146" t="str">
        <f>'12-18л. МЕНЮ '!J292</f>
        <v>334/22</v>
      </c>
      <c r="C68" s="230" t="str">
        <f>'12-18л. МЕНЮ '!C292</f>
        <v>Рагу из овощей</v>
      </c>
      <c r="D68" s="149">
        <f>'12-18л. МЕНЮ '!D292</f>
        <v>180</v>
      </c>
      <c r="I68" s="88"/>
      <c r="J68" s="79"/>
      <c r="M68" s="107"/>
      <c r="P68" s="176"/>
      <c r="Q68" s="431"/>
      <c r="R68" s="11"/>
      <c r="S68" s="11"/>
      <c r="T68" s="11"/>
      <c r="U68" s="88"/>
      <c r="V68" s="92"/>
      <c r="W68" s="92"/>
      <c r="X68" s="101"/>
      <c r="Y68" s="124"/>
      <c r="Z68" s="328"/>
      <c r="AA68" s="199"/>
      <c r="AB68" s="11"/>
      <c r="AC68" s="11"/>
      <c r="AD68" s="11"/>
      <c r="AE68" s="88"/>
      <c r="AF68" s="87"/>
      <c r="AG68" s="120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</row>
    <row r="69" spans="2:89" ht="12.75" customHeight="1">
      <c r="B69" s="146" t="str">
        <f>'12-18л. МЕНЮ '!J293</f>
        <v>501 /21</v>
      </c>
      <c r="C69" s="230" t="str">
        <f>'12-18л. МЕНЮ '!C293</f>
        <v>Сок фруктовый (яблочный)</v>
      </c>
      <c r="D69" s="149">
        <f>'12-18л. МЕНЮ '!D293</f>
        <v>200</v>
      </c>
      <c r="I69" s="93"/>
      <c r="J69" s="79"/>
      <c r="M69" s="107"/>
      <c r="P69" s="155"/>
      <c r="Q69" s="92"/>
      <c r="R69" s="11"/>
      <c r="S69" s="11"/>
      <c r="T69" s="11"/>
      <c r="U69" s="88"/>
      <c r="V69" s="92"/>
      <c r="W69" s="92"/>
      <c r="X69" s="87"/>
      <c r="Y69" s="126"/>
      <c r="Z69" s="155"/>
      <c r="AA69" s="52"/>
      <c r="AB69" s="11"/>
      <c r="AC69" s="11"/>
      <c r="AD69" s="11"/>
      <c r="AE69" s="112"/>
      <c r="AF69" s="87"/>
      <c r="AG69" s="126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</row>
    <row r="70" spans="2:89" ht="12.75" customHeight="1">
      <c r="B70" s="166" t="str">
        <f>'12-18л. МЕНЮ '!J294</f>
        <v>Пром.пр.</v>
      </c>
      <c r="C70" s="214" t="str">
        <f>'12-18л. МЕНЮ '!C294</f>
        <v>Хлеб пшеничный</v>
      </c>
      <c r="D70" s="149">
        <f>'12-18л. МЕНЮ '!D294</f>
        <v>50</v>
      </c>
      <c r="I70" s="88"/>
      <c r="J70" s="79"/>
      <c r="M70" s="107"/>
      <c r="P70" s="88"/>
      <c r="Q70" s="102"/>
      <c r="R70" s="11"/>
      <c r="S70" s="11"/>
      <c r="T70" s="11"/>
      <c r="U70" s="88"/>
      <c r="V70" s="92"/>
      <c r="W70" s="92"/>
      <c r="X70" s="87"/>
      <c r="Y70" s="327"/>
      <c r="Z70" s="155"/>
      <c r="AA70" s="38"/>
      <c r="AB70" s="11"/>
      <c r="AC70" s="11"/>
      <c r="AD70" s="11"/>
      <c r="AE70" s="90"/>
      <c r="AF70" s="94"/>
      <c r="AG70" s="124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  <c r="CJ70" s="92"/>
      <c r="CK70" s="92"/>
    </row>
    <row r="71" spans="2:89" ht="13.5" customHeight="1">
      <c r="B71" s="166" t="str">
        <f>'12-18л. МЕНЮ '!J295</f>
        <v>Пром.пр.</v>
      </c>
      <c r="C71" s="214" t="str">
        <f>'12-18л. МЕНЮ '!C295</f>
        <v>Хлеб ржаной</v>
      </c>
      <c r="D71" s="149">
        <f>'12-18л. МЕНЮ '!D295</f>
        <v>30</v>
      </c>
      <c r="F71" s="86"/>
      <c r="G71" s="67"/>
      <c r="I71" s="97"/>
      <c r="J71" s="79"/>
      <c r="M71" s="107"/>
      <c r="P71" s="99"/>
      <c r="Q71" s="92"/>
      <c r="R71" s="11"/>
      <c r="S71" s="11"/>
      <c r="T71" s="11"/>
      <c r="U71" s="88"/>
      <c r="V71" s="92"/>
      <c r="W71" s="92"/>
      <c r="X71" s="94"/>
      <c r="Y71" s="327"/>
      <c r="Z71" s="155"/>
      <c r="AA71" s="38"/>
      <c r="AB71" s="11"/>
      <c r="AC71" s="11"/>
      <c r="AD71" s="11"/>
      <c r="AE71" s="92"/>
      <c r="AF71" s="87"/>
      <c r="AG71" s="126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</row>
    <row r="72" spans="2:89" ht="15" thickBot="1">
      <c r="B72" s="648" t="s">
        <v>100</v>
      </c>
      <c r="C72" s="649"/>
      <c r="D72" s="770">
        <f>'12-18л. МЕНЮ '!D296</f>
        <v>670</v>
      </c>
      <c r="F72" s="1"/>
      <c r="G72" s="67"/>
      <c r="I72" s="238"/>
      <c r="J72" s="79"/>
      <c r="M72" s="107"/>
      <c r="P72" s="88"/>
      <c r="Q72" s="92"/>
      <c r="R72" s="11"/>
      <c r="S72" s="11"/>
      <c r="T72" s="11"/>
      <c r="U72" s="88"/>
      <c r="V72" s="92"/>
      <c r="W72" s="92"/>
      <c r="X72" s="87"/>
      <c r="Y72" s="327"/>
      <c r="Z72" s="155"/>
      <c r="AA72" s="38"/>
      <c r="AB72" s="11"/>
      <c r="AC72" s="11"/>
      <c r="AD72" s="11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</row>
    <row r="73" spans="2:89" ht="15.6">
      <c r="B73" s="529"/>
      <c r="C73" s="300" t="s">
        <v>27</v>
      </c>
      <c r="D73" s="203"/>
      <c r="F73" s="485"/>
      <c r="G73" s="67"/>
      <c r="I73" s="190"/>
      <c r="J73" s="79"/>
      <c r="M73" s="107"/>
      <c r="P73" s="88"/>
      <c r="Q73" s="102"/>
      <c r="R73" s="11"/>
      <c r="S73" s="11"/>
      <c r="T73" s="11"/>
      <c r="U73" s="113"/>
      <c r="V73" s="92"/>
      <c r="W73" s="92"/>
      <c r="X73" s="164"/>
      <c r="Y73" s="327"/>
      <c r="Z73" s="155"/>
      <c r="AA73" s="998"/>
      <c r="AB73" s="11"/>
      <c r="AC73" s="11"/>
      <c r="AD73" s="11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</row>
    <row r="74" spans="2:89" ht="15.6">
      <c r="B74" s="720" t="str">
        <f>'12-18л. МЕНЮ '!J300</f>
        <v>22 / 21</v>
      </c>
      <c r="C74" s="765" t="str">
        <f>'12-18л. МЕНЮ '!C300</f>
        <v xml:space="preserve">Морковь с яблоком </v>
      </c>
      <c r="D74" s="721">
        <f>'12-18л. МЕНЮ '!D300</f>
        <v>100</v>
      </c>
      <c r="F74" s="584"/>
      <c r="G74" s="67"/>
      <c r="I74" s="103"/>
      <c r="J74" s="79"/>
      <c r="M74" s="107"/>
      <c r="P74" s="92"/>
      <c r="Q74" s="92"/>
      <c r="R74" s="11"/>
      <c r="S74" s="11"/>
      <c r="T74" s="11"/>
      <c r="U74" s="88"/>
      <c r="V74" s="87"/>
      <c r="W74" s="92"/>
      <c r="X74" s="164"/>
      <c r="Y74" s="327"/>
      <c r="Z74" s="155"/>
      <c r="AA74" s="998"/>
      <c r="AB74" s="11"/>
      <c r="AC74" s="11"/>
      <c r="AD74" s="11"/>
      <c r="AE74" s="92"/>
      <c r="AF74" s="101"/>
      <c r="AG74" s="88"/>
      <c r="AH74" s="87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</row>
    <row r="75" spans="2:89" ht="15.6">
      <c r="B75" s="720" t="str">
        <f>'12-18л. МЕНЮ '!J301</f>
        <v>278/22</v>
      </c>
      <c r="C75" s="765" t="str">
        <f>'12-18л. МЕНЮ '!C301</f>
        <v>Суп куриный</v>
      </c>
      <c r="D75" s="721">
        <f>'12-18л. МЕНЮ '!D301</f>
        <v>250</v>
      </c>
      <c r="G75" s="584"/>
      <c r="I75" s="103"/>
      <c r="J75" s="79"/>
      <c r="M75" s="107"/>
      <c r="P75" s="155"/>
      <c r="Q75" s="92"/>
      <c r="R75" s="11"/>
      <c r="S75" s="11"/>
      <c r="T75" s="11"/>
      <c r="U75" s="92"/>
      <c r="V75" s="92"/>
      <c r="W75" s="92"/>
      <c r="X75" s="164"/>
      <c r="Y75" s="327"/>
      <c r="Z75" s="155"/>
      <c r="AA75" s="498"/>
      <c r="AB75" s="11"/>
      <c r="AC75" s="11"/>
      <c r="AD75" s="11"/>
      <c r="AE75" s="92"/>
      <c r="AF75" s="101"/>
      <c r="AG75" s="88"/>
      <c r="AH75" s="87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</row>
    <row r="76" spans="2:89" ht="17.25" customHeight="1">
      <c r="B76" s="720" t="str">
        <f>'12-18л. МЕНЮ '!J302</f>
        <v>224/22</v>
      </c>
      <c r="C76" s="765" t="str">
        <f>'12-18л. МЕНЮ '!C302</f>
        <v>Запеканка из творога с какао</v>
      </c>
      <c r="D76" s="721">
        <f>'12-18л. МЕНЮ '!D302</f>
        <v>230</v>
      </c>
      <c r="F76" s="86"/>
      <c r="G76" s="67"/>
      <c r="I76" s="88"/>
      <c r="J76" s="79"/>
      <c r="M76" s="107"/>
      <c r="P76" s="88"/>
      <c r="Q76" s="92"/>
      <c r="R76" s="11"/>
      <c r="S76" s="11"/>
      <c r="T76" s="11"/>
      <c r="U76" s="92"/>
      <c r="V76" s="92"/>
      <c r="W76" s="92"/>
      <c r="X76" s="164"/>
      <c r="Y76" s="327"/>
      <c r="Z76" s="155"/>
      <c r="AA76" s="101"/>
      <c r="AB76" s="88"/>
      <c r="AC76" s="85"/>
      <c r="AD76" s="11"/>
      <c r="AE76" s="92"/>
      <c r="AF76" s="12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</row>
    <row r="77" spans="2:89" ht="15.6">
      <c r="B77" s="651" t="str">
        <f>'12-18л. МЕНЮ '!J303</f>
        <v>687 /22</v>
      </c>
      <c r="C77" s="958" t="str">
        <f>'12-18л. МЕНЮ '!C303</f>
        <v>и  /  соус абрикосовый</v>
      </c>
      <c r="D77" s="974">
        <f>'12-18л. МЕНЮ '!D303</f>
        <v>20</v>
      </c>
      <c r="F77" s="485"/>
      <c r="G77" s="67"/>
      <c r="I77" s="88"/>
      <c r="J77" s="79"/>
      <c r="M77" s="107"/>
      <c r="P77" s="88"/>
      <c r="Q77" s="92"/>
      <c r="R77" s="11"/>
      <c r="S77" s="11"/>
      <c r="T77" s="11"/>
      <c r="U77" s="92"/>
      <c r="V77" s="92"/>
      <c r="W77" s="92"/>
      <c r="X77" s="164"/>
      <c r="Y77" s="327"/>
      <c r="Z77" s="155"/>
      <c r="AA77" s="683"/>
      <c r="AB77" s="1158"/>
      <c r="AC77" s="15"/>
      <c r="AD77" s="11"/>
      <c r="AE77" s="92"/>
      <c r="AF77" s="190"/>
      <c r="AG77" s="171"/>
      <c r="AH77" s="172"/>
      <c r="AI77" s="178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  <c r="CJ77" s="92"/>
      <c r="CK77" s="92"/>
    </row>
    <row r="78" spans="2:89" ht="15.6">
      <c r="B78" s="651" t="str">
        <f>'12-18л. МЕНЮ '!J304</f>
        <v>469 / 21</v>
      </c>
      <c r="C78" s="958" t="str">
        <f>'12-18л. МЕНЮ '!C304</f>
        <v>Молоко кипячёное</v>
      </c>
      <c r="D78" s="974">
        <f>'12-18л. МЕНЮ '!D304</f>
        <v>200</v>
      </c>
      <c r="F78" s="584"/>
      <c r="G78" s="67"/>
      <c r="I78" s="88"/>
      <c r="J78" s="79"/>
      <c r="M78" s="107"/>
      <c r="P78" s="88"/>
      <c r="Q78" s="92"/>
      <c r="R78" s="11"/>
      <c r="S78" s="11"/>
      <c r="T78" s="11"/>
      <c r="U78" s="92"/>
      <c r="V78" s="92"/>
      <c r="W78" s="92"/>
      <c r="X78" s="164"/>
      <c r="Y78" s="327"/>
      <c r="Z78" s="155"/>
      <c r="AA78" s="683"/>
      <c r="AB78" s="1158"/>
      <c r="AC78" s="15"/>
      <c r="AD78" s="11"/>
      <c r="AE78" s="92"/>
      <c r="AF78" s="88"/>
      <c r="AG78" s="87"/>
      <c r="AH78" s="120"/>
      <c r="AI78" s="190"/>
      <c r="AJ78" s="171"/>
      <c r="AK78" s="17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  <c r="CJ78" s="92"/>
      <c r="CK78" s="92"/>
    </row>
    <row r="79" spans="2:89" ht="15.6">
      <c r="B79" s="535" t="str">
        <f>'12-18л. МЕНЮ '!J305</f>
        <v>Пром.пр.</v>
      </c>
      <c r="C79" s="973" t="str">
        <f>'12-18л. МЕНЮ '!C305</f>
        <v>Хлеб пшеничный</v>
      </c>
      <c r="D79" s="766">
        <f>'12-18л. МЕНЮ '!D305</f>
        <v>50</v>
      </c>
      <c r="E79" s="866"/>
      <c r="G79" s="584"/>
      <c r="I79" s="91"/>
      <c r="J79" s="91"/>
      <c r="M79" s="134"/>
      <c r="P79" s="88"/>
      <c r="Q79" s="91"/>
      <c r="R79" s="11"/>
      <c r="S79" s="11"/>
      <c r="T79" s="11"/>
      <c r="U79" s="92"/>
      <c r="V79" s="92"/>
      <c r="W79" s="92"/>
      <c r="X79" s="92"/>
      <c r="Y79" s="92"/>
      <c r="Z79" s="92"/>
      <c r="AA79" s="11"/>
      <c r="AB79" s="1089"/>
      <c r="AC79" s="11"/>
      <c r="AD79" s="11"/>
      <c r="AE79" s="92"/>
      <c r="AF79" s="88"/>
      <c r="AG79" s="87"/>
      <c r="AH79" s="120"/>
      <c r="AI79" s="88"/>
      <c r="AJ79" s="87"/>
      <c r="AK79" s="120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</row>
    <row r="80" spans="2:89">
      <c r="B80" s="720" t="str">
        <f>'12-18л. МЕНЮ '!J306</f>
        <v>Пром.пр.</v>
      </c>
      <c r="C80" s="765" t="str">
        <f>'12-18л. МЕНЮ '!C306</f>
        <v>Хлеб ржаной</v>
      </c>
      <c r="D80" s="721">
        <f>'12-18л. МЕНЮ '!D306</f>
        <v>40</v>
      </c>
      <c r="E80" s="606"/>
      <c r="F80" s="584"/>
      <c r="G80" s="67"/>
      <c r="I80" s="314"/>
      <c r="J80" s="313"/>
      <c r="M80" s="134"/>
      <c r="P80" s="87"/>
      <c r="Q80" s="314"/>
      <c r="R80" s="11"/>
      <c r="S80" s="11"/>
      <c r="T80" s="11"/>
      <c r="U80" s="92"/>
      <c r="V80" s="92"/>
      <c r="W80" s="92"/>
      <c r="X80" s="92"/>
      <c r="Y80" s="92"/>
      <c r="Z80" s="92"/>
      <c r="AA80" s="11"/>
      <c r="AB80" s="1089"/>
      <c r="AC80" s="11"/>
      <c r="AD80" s="11"/>
      <c r="AE80" s="92"/>
      <c r="AF80" s="88"/>
      <c r="AG80" s="87"/>
      <c r="AH80" s="120"/>
      <c r="AI80" s="88"/>
      <c r="AJ80" s="87"/>
      <c r="AK80" s="120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</row>
    <row r="81" spans="2:89">
      <c r="B81" s="720" t="str">
        <f>'12-18л. МЕНЮ '!J307</f>
        <v>749 / 22</v>
      </c>
      <c r="C81" s="765" t="str">
        <f>'12-18л. МЕНЮ '!C307</f>
        <v xml:space="preserve">Плоды свежие (яблоко) </v>
      </c>
      <c r="D81" s="721">
        <f>'12-18л. МЕНЮ '!D307</f>
        <v>100</v>
      </c>
      <c r="E81" s="606"/>
      <c r="F81" s="584"/>
      <c r="G81" s="67"/>
      <c r="I81" s="92"/>
      <c r="J81" s="92"/>
      <c r="M81" s="107"/>
      <c r="P81" s="88"/>
      <c r="Q81" s="92"/>
      <c r="R81" s="11"/>
      <c r="S81" s="11"/>
      <c r="T81" s="11"/>
      <c r="U81" s="92"/>
      <c r="V81" s="92"/>
      <c r="W81" s="92"/>
      <c r="X81" s="115"/>
      <c r="Y81" s="92"/>
      <c r="Z81" s="92"/>
      <c r="AA81" s="78"/>
      <c r="AB81" s="1138"/>
      <c r="AC81" s="82"/>
      <c r="AD81" s="11"/>
      <c r="AE81" s="92"/>
      <c r="AF81" s="88"/>
      <c r="AG81" s="242"/>
      <c r="AH81" s="243"/>
      <c r="AI81" s="88"/>
      <c r="AJ81" s="87"/>
      <c r="AK81" s="120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</row>
    <row r="82" spans="2:89" ht="13.5" customHeight="1" thickBot="1">
      <c r="B82" s="752" t="s">
        <v>101</v>
      </c>
      <c r="C82" s="863"/>
      <c r="D82" s="982">
        <f>'12-18л. МЕНЮ '!D308</f>
        <v>990</v>
      </c>
      <c r="E82" s="68"/>
      <c r="G82" s="584"/>
      <c r="I82" s="509"/>
      <c r="J82" s="92"/>
      <c r="K82" s="100"/>
      <c r="L82" s="92"/>
      <c r="M82" s="674"/>
      <c r="P82" s="102"/>
      <c r="Q82" s="102"/>
      <c r="R82" s="11"/>
      <c r="S82" s="11"/>
      <c r="T82" s="11"/>
      <c r="U82" s="92"/>
      <c r="V82" s="92"/>
      <c r="W82" s="92"/>
      <c r="X82" s="115"/>
      <c r="Y82" s="92"/>
      <c r="Z82" s="92"/>
      <c r="AA82" s="78"/>
      <c r="AB82" s="1138"/>
      <c r="AC82" s="82"/>
      <c r="AD82" s="11"/>
      <c r="AE82" s="92"/>
      <c r="AF82" s="88"/>
      <c r="AG82" s="242"/>
      <c r="AH82" s="243"/>
      <c r="AI82" s="88"/>
      <c r="AJ82" s="87"/>
      <c r="AK82" s="126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</row>
    <row r="83" spans="2:89" ht="12.75" customHeight="1">
      <c r="B83" s="529"/>
      <c r="C83" s="300" t="s">
        <v>71</v>
      </c>
      <c r="D83" s="549"/>
      <c r="F83" s="584"/>
      <c r="G83" s="67"/>
      <c r="I83" s="482"/>
      <c r="J83" s="92"/>
      <c r="K83" s="417"/>
      <c r="L83" s="92"/>
      <c r="M83" s="107"/>
      <c r="P83" s="102"/>
      <c r="Q83" s="134"/>
      <c r="R83" s="11"/>
      <c r="S83" s="11"/>
      <c r="T83" s="11"/>
      <c r="U83" s="92"/>
      <c r="V83" s="92"/>
      <c r="W83" s="92"/>
      <c r="X83" s="115"/>
      <c r="Y83" s="92"/>
      <c r="Z83" s="92"/>
      <c r="AA83" s="78"/>
      <c r="AB83" s="1139"/>
      <c r="AC83" s="15"/>
      <c r="AD83" s="11"/>
      <c r="AE83" s="92"/>
      <c r="AF83" s="88"/>
      <c r="AG83" s="224"/>
      <c r="AH83" s="120"/>
      <c r="AI83" s="88"/>
      <c r="AJ83" s="87"/>
      <c r="AK83" s="120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</row>
    <row r="84" spans="2:89">
      <c r="B84" s="740" t="str">
        <f>'12-18л. МЕНЮ '!J312</f>
        <v>827/22</v>
      </c>
      <c r="C84" s="230" t="str">
        <f>'12-18л. МЕНЮ '!C312</f>
        <v>Компот из яблок с лимоном</v>
      </c>
      <c r="D84" s="548">
        <f>'12-18л. МЕНЮ '!D312</f>
        <v>200</v>
      </c>
      <c r="F84" s="1"/>
      <c r="G84" s="485"/>
      <c r="I84" s="107"/>
      <c r="J84" s="92"/>
      <c r="K84" s="92"/>
      <c r="L84" s="176"/>
      <c r="M84" s="107"/>
      <c r="P84" s="102"/>
      <c r="Q84" s="107"/>
      <c r="R84" s="11"/>
      <c r="S84" s="11"/>
      <c r="T84" s="11"/>
      <c r="U84" s="92"/>
      <c r="V84" s="92"/>
      <c r="W84" s="92"/>
      <c r="X84" s="115"/>
      <c r="Y84" s="92"/>
      <c r="Z84" s="92"/>
      <c r="AA84" s="78"/>
      <c r="AB84" s="1140"/>
      <c r="AC84" s="11"/>
      <c r="AD84" s="11"/>
      <c r="AE84" s="92"/>
      <c r="AF84" s="88"/>
      <c r="AG84" s="87"/>
      <c r="AH84" s="120"/>
      <c r="AI84" s="88"/>
      <c r="AJ84" s="101"/>
      <c r="AK84" s="126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</row>
    <row r="85" spans="2:89">
      <c r="B85" s="146" t="str">
        <f>'12-18л. МЕНЮ '!J313</f>
        <v>301 / 21</v>
      </c>
      <c r="C85" s="230" t="str">
        <f>'12-18л. МЕНЮ '!C313</f>
        <v>Рыба, запечённая с яйцом</v>
      </c>
      <c r="D85" s="548">
        <f>'12-18л. МЕНЮ '!D313</f>
        <v>110</v>
      </c>
      <c r="G85" s="485"/>
      <c r="I85" s="467"/>
      <c r="J85" s="107"/>
      <c r="K85" s="100"/>
      <c r="L85" s="92"/>
      <c r="M85" s="107"/>
      <c r="P85" s="92"/>
      <c r="Q85" s="157"/>
      <c r="R85" s="11"/>
      <c r="S85" s="100"/>
      <c r="T85" s="11"/>
      <c r="U85" s="92"/>
      <c r="V85" s="92"/>
      <c r="W85" s="92"/>
      <c r="X85" s="171"/>
      <c r="Y85" s="239"/>
      <c r="Z85" s="171"/>
      <c r="AA85" s="78"/>
      <c r="AB85" s="1138"/>
      <c r="AC85" s="15"/>
      <c r="AD85" s="11"/>
      <c r="AE85" s="92"/>
      <c r="AF85" s="90"/>
      <c r="AG85" s="87"/>
      <c r="AH85" s="115"/>
      <c r="AI85" s="88"/>
      <c r="AJ85" s="87"/>
      <c r="AK85" s="120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</row>
    <row r="86" spans="2:89" ht="12.75" customHeight="1">
      <c r="B86" s="166" t="str">
        <f>'12-18л. МЕНЮ '!J314</f>
        <v>Пром.пр.</v>
      </c>
      <c r="C86" s="214" t="str">
        <f>'12-18л. МЕНЮ '!C314</f>
        <v>Хлеб пшеничный</v>
      </c>
      <c r="D86" s="748">
        <f>'12-18л. МЕНЮ '!D314</f>
        <v>40</v>
      </c>
      <c r="G86" s="485"/>
      <c r="I86" s="509"/>
      <c r="J86" s="162"/>
      <c r="K86" s="577"/>
      <c r="L86" s="92"/>
      <c r="M86" s="107"/>
      <c r="P86" s="92"/>
      <c r="Q86" s="102"/>
      <c r="R86" s="3"/>
      <c r="S86" s="100"/>
      <c r="T86" s="11"/>
      <c r="U86" s="92"/>
      <c r="V86" s="92"/>
      <c r="W86" s="248"/>
      <c r="X86" s="87"/>
      <c r="Y86" s="126"/>
      <c r="Z86" s="325"/>
      <c r="AA86" s="78"/>
      <c r="AB86" s="1140"/>
      <c r="AC86" s="11"/>
      <c r="AD86" s="11"/>
      <c r="AE86" s="92"/>
      <c r="AF86" s="88"/>
      <c r="AG86" s="87"/>
      <c r="AH86" s="126"/>
      <c r="AI86" s="88"/>
      <c r="AJ86" s="87"/>
      <c r="AK86" s="126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  <c r="CJ86" s="92"/>
      <c r="CK86" s="92"/>
    </row>
    <row r="87" spans="2:89" ht="13.5" customHeight="1" thickBot="1">
      <c r="B87" s="648" t="s">
        <v>102</v>
      </c>
      <c r="C87" s="645"/>
      <c r="D87" s="834">
        <f>'12-18л. МЕНЮ '!D315</f>
        <v>350</v>
      </c>
      <c r="I87" s="92"/>
      <c r="J87" s="92"/>
      <c r="K87" s="100"/>
      <c r="L87" s="92"/>
      <c r="M87" s="107"/>
      <c r="N87" s="107"/>
      <c r="O87" s="92"/>
      <c r="P87" s="92"/>
      <c r="Q87" s="102"/>
      <c r="R87" s="38"/>
      <c r="S87" s="7"/>
      <c r="T87" s="14"/>
      <c r="U87" s="92"/>
      <c r="V87" s="92"/>
      <c r="W87" s="248"/>
      <c r="X87" s="87"/>
      <c r="Y87" s="126"/>
      <c r="Z87" s="155"/>
      <c r="AA87" s="635"/>
      <c r="AB87" s="100"/>
      <c r="AC87" s="1157"/>
      <c r="AD87" s="11"/>
      <c r="AE87" s="92"/>
      <c r="AF87" s="88"/>
      <c r="AG87" s="87"/>
      <c r="AH87" s="126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</row>
    <row r="88" spans="2:89" ht="14.25" customHeight="1" thickBot="1">
      <c r="E88" s="338" t="s">
        <v>28</v>
      </c>
      <c r="I88" s="92"/>
      <c r="J88" s="92"/>
      <c r="K88" s="577"/>
      <c r="L88" s="92"/>
      <c r="M88" s="107"/>
      <c r="N88" s="107"/>
      <c r="O88" s="92"/>
      <c r="P88" s="88"/>
      <c r="Q88" s="102"/>
      <c r="R88" s="38"/>
      <c r="S88" s="11"/>
      <c r="T88" s="14"/>
      <c r="U88" s="85"/>
      <c r="V88" s="92"/>
      <c r="W88" s="88"/>
      <c r="X88" s="87"/>
      <c r="Y88" s="126"/>
      <c r="Z88" s="155"/>
      <c r="AA88" s="78"/>
      <c r="AB88" s="11"/>
      <c r="AC88" s="11"/>
      <c r="AD88" s="11"/>
      <c r="AE88" s="92"/>
      <c r="AF88" s="88"/>
      <c r="AG88" s="87"/>
      <c r="AH88" s="126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</row>
    <row r="89" spans="2:89" ht="14.25" customHeight="1" thickBot="1">
      <c r="B89" s="747" t="s">
        <v>80</v>
      </c>
      <c r="C89" s="98"/>
      <c r="D89" s="718"/>
      <c r="F89" s="34" t="s">
        <v>1</v>
      </c>
      <c r="G89" s="70" t="s">
        <v>2</v>
      </c>
      <c r="H89" s="215" t="s">
        <v>3</v>
      </c>
      <c r="I89" s="92"/>
      <c r="J89" s="92"/>
      <c r="Y89" s="92"/>
      <c r="Z89" s="164"/>
      <c r="AA89" s="199"/>
      <c r="AB89" s="11"/>
      <c r="AC89" s="11"/>
      <c r="AD89" s="11"/>
      <c r="AE89" s="92"/>
      <c r="AF89" s="88"/>
      <c r="AG89" s="91"/>
      <c r="AH89" s="115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</row>
    <row r="90" spans="2:89" ht="12.75" customHeight="1" thickBot="1">
      <c r="B90" s="208"/>
      <c r="C90" s="300" t="s">
        <v>33</v>
      </c>
      <c r="D90" s="203"/>
      <c r="F90" s="223" t="s">
        <v>4</v>
      </c>
      <c r="G90" s="338"/>
      <c r="H90" s="232" t="s">
        <v>21</v>
      </c>
      <c r="I90" s="88"/>
      <c r="J90" s="92"/>
      <c r="Y90" s="92"/>
      <c r="Z90" s="164"/>
      <c r="AA90" s="38"/>
      <c r="AB90" s="11"/>
      <c r="AC90" s="11"/>
      <c r="AD90" s="11"/>
      <c r="AE90" s="92"/>
      <c r="AF90" s="88"/>
      <c r="AG90" s="193"/>
      <c r="AH90" s="244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</row>
    <row r="91" spans="2:89" ht="13.5" customHeight="1" thickBot="1">
      <c r="B91" s="720" t="str">
        <f>'12-18л. МЕНЮ '!J344</f>
        <v>268 / 21</v>
      </c>
      <c r="C91" s="851" t="str">
        <f>'12-18л. МЕНЮ '!C344</f>
        <v>Омлет натуральный и /овощи</v>
      </c>
      <c r="D91" s="149" t="str">
        <f>'12-18л. МЕНЮ '!D344</f>
        <v>135 / 5</v>
      </c>
      <c r="F91" s="1252" t="s">
        <v>81</v>
      </c>
      <c r="G91" s="98"/>
      <c r="H91" s="718"/>
      <c r="I91" s="92"/>
      <c r="J91" s="92"/>
      <c r="Y91" s="92"/>
      <c r="Z91" s="164"/>
      <c r="AA91" s="38"/>
      <c r="AB91" s="11"/>
      <c r="AC91" s="11"/>
      <c r="AD91" s="11"/>
      <c r="AE91" s="88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</row>
    <row r="92" spans="2:89" ht="13.5" customHeight="1">
      <c r="B92" s="651" t="str">
        <f>'12-18л. МЕНЮ '!J345</f>
        <v>157 / 21</v>
      </c>
      <c r="C92" s="150" t="str">
        <f>'12-18л. МЕНЮ '!C345</f>
        <v>консервированные отварные (сложный гарнир)</v>
      </c>
      <c r="D92" s="746">
        <f>'12-18л. МЕНЮ '!D345</f>
        <v>60</v>
      </c>
      <c r="F92" s="208"/>
      <c r="G92" s="300" t="s">
        <v>33</v>
      </c>
      <c r="H92" s="203"/>
      <c r="I92" s="178"/>
      <c r="J92" s="107"/>
      <c r="Y92" s="92"/>
      <c r="Z92" s="164"/>
      <c r="AA92" s="11"/>
      <c r="AB92" s="100"/>
      <c r="AC92" s="11"/>
      <c r="AD92" s="11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</row>
    <row r="93" spans="2:89" ht="12" customHeight="1">
      <c r="B93" s="535" t="str">
        <f>'12-18л. МЕНЮ '!J346</f>
        <v>460 / 21</v>
      </c>
      <c r="C93" s="587" t="str">
        <f>'12-18л. МЕНЮ '!C346</f>
        <v>Чай с молоком</v>
      </c>
      <c r="D93" s="722">
        <f>'12-18л. МЕНЮ '!D346</f>
        <v>200</v>
      </c>
      <c r="F93" s="1253" t="str">
        <f>'12-18л. МЕНЮ '!J403</f>
        <v>150/ 21</v>
      </c>
      <c r="G93" s="222" t="str">
        <f>'12-18л. МЕНЮ '!C403</f>
        <v>Икра кабачковая  (Пром.производства)</v>
      </c>
      <c r="H93" s="548">
        <f>'12-18л. МЕНЮ '!D403</f>
        <v>100</v>
      </c>
      <c r="I93" s="190"/>
      <c r="J93" s="79"/>
      <c r="Y93" s="92"/>
      <c r="Z93" s="92"/>
      <c r="AA93" s="78"/>
      <c r="AB93" s="112"/>
      <c r="AC93" s="11"/>
      <c r="AD93" s="11"/>
      <c r="AE93" s="88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</row>
    <row r="94" spans="2:89" ht="14.25" customHeight="1">
      <c r="B94" s="842" t="str">
        <f>'12-18л. МЕНЮ '!J347</f>
        <v>54-1з/22</v>
      </c>
      <c r="C94" s="1319" t="str">
        <f>'12-18л. МЕНЮ '!C347</f>
        <v>Сыр твёрдых сортов в нарезке</v>
      </c>
      <c r="D94" s="1324">
        <f>'12-18л. МЕНЮ '!D347</f>
        <v>30</v>
      </c>
      <c r="F94" s="1253" t="str">
        <f>'12-18л. МЕНЮ '!J404</f>
        <v>299 /21</v>
      </c>
      <c r="G94" s="222" t="str">
        <f>'12-18л. МЕНЮ '!C404</f>
        <v xml:space="preserve">Рыба тушёная в томате с овощами </v>
      </c>
      <c r="H94" s="548">
        <f>'12-18л. МЕНЮ '!D404</f>
        <v>120</v>
      </c>
      <c r="I94" s="88"/>
      <c r="J94" s="79"/>
      <c r="Y94" s="239"/>
      <c r="Z94" s="171"/>
      <c r="AA94" s="78"/>
      <c r="AB94" s="112"/>
      <c r="AC94" s="11"/>
      <c r="AD94" s="11"/>
      <c r="AE94" s="103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</row>
    <row r="95" spans="2:89" ht="13.5" customHeight="1">
      <c r="B95" s="720" t="str">
        <f>'12-18л. МЕНЮ '!J348</f>
        <v>Пром.пр.</v>
      </c>
      <c r="C95" s="230" t="str">
        <f>'12-18л. МЕНЮ '!C348</f>
        <v>Хлеб пшеничный</v>
      </c>
      <c r="D95" s="149">
        <f>'12-18л. МЕНЮ '!D348</f>
        <v>50</v>
      </c>
      <c r="F95" s="1253" t="str">
        <f>'12-18л. МЕНЮ '!J405</f>
        <v>312/17</v>
      </c>
      <c r="G95" s="222" t="str">
        <f>'12-18л. МЕНЮ '!C405</f>
        <v xml:space="preserve">Пюре картофельное </v>
      </c>
      <c r="H95" s="548">
        <f>'12-18л. МЕНЮ '!D405</f>
        <v>180</v>
      </c>
      <c r="I95" s="90"/>
      <c r="J95" s="79"/>
      <c r="Y95" s="126"/>
      <c r="Z95" s="328"/>
      <c r="AA95" s="78"/>
      <c r="AB95" s="112"/>
      <c r="AC95" s="11"/>
      <c r="AD95" s="11"/>
      <c r="AE95" s="88"/>
      <c r="AF95" s="92"/>
      <c r="AG95" s="92"/>
      <c r="AH95" s="88"/>
      <c r="AI95" s="88"/>
      <c r="AJ95" s="88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</row>
    <row r="96" spans="2:89" ht="12.75" customHeight="1">
      <c r="B96" s="720" t="str">
        <f>'12-18л. МЕНЮ '!J349</f>
        <v>Пром.пр.</v>
      </c>
      <c r="C96" s="230" t="str">
        <f>'12-18л. МЕНЮ '!C349</f>
        <v>Хлеб ржаной</v>
      </c>
      <c r="D96" s="149">
        <f>'12-18л. МЕНЮ '!D349</f>
        <v>40</v>
      </c>
      <c r="F96" s="1253" t="str">
        <f>'12-18л. МЕНЮ '!J406</f>
        <v>791 /22</v>
      </c>
      <c r="G96" s="222" t="str">
        <f>'12-18л. МЕНЮ '!C406</f>
        <v>Кисель фруктовый (малиновый)</v>
      </c>
      <c r="H96" s="548">
        <f>'12-18л. МЕНЮ '!D406</f>
        <v>200</v>
      </c>
      <c r="I96" s="88"/>
      <c r="J96" s="79"/>
      <c r="Y96" s="120"/>
      <c r="Z96" s="155"/>
      <c r="AA96" s="78"/>
      <c r="AB96" s="112"/>
      <c r="AC96" s="11"/>
      <c r="AD96" s="11"/>
      <c r="AE96" s="88"/>
      <c r="AF96" s="92"/>
      <c r="AG96" s="92"/>
      <c r="AH96" s="92"/>
      <c r="AI96" s="92"/>
      <c r="AJ96" s="112"/>
      <c r="AK96" s="90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</row>
    <row r="97" spans="2:89" ht="14.25" customHeight="1">
      <c r="B97" s="842" t="str">
        <f>'12-18л. МЕНЮ '!J350</f>
        <v>749 / 22</v>
      </c>
      <c r="C97" s="214" t="str">
        <f>'12-18л. МЕНЮ '!C350</f>
        <v>Фрукты свежие (яблоко)</v>
      </c>
      <c r="D97" s="206">
        <f>'12-18л. МЕНЮ '!D350</f>
        <v>100</v>
      </c>
      <c r="F97" s="1254" t="str">
        <f>'12-18л. МЕНЮ '!J407</f>
        <v>Пром.пр.</v>
      </c>
      <c r="G97" s="222" t="str">
        <f>'12-18л. МЕНЮ '!C407</f>
        <v>Хлеб пшеничный</v>
      </c>
      <c r="H97" s="548">
        <f>'12-18л. МЕНЮ '!D407</f>
        <v>40</v>
      </c>
      <c r="I97" s="88"/>
      <c r="J97" s="79"/>
      <c r="Y97" s="126"/>
      <c r="Z97" s="155"/>
      <c r="AA97" s="78"/>
      <c r="AB97" s="112"/>
      <c r="AC97" s="11"/>
      <c r="AD97" s="11"/>
      <c r="AE97" s="93"/>
      <c r="AF97" s="92"/>
      <c r="AG97" s="92"/>
      <c r="AH97" s="92"/>
      <c r="AI97" s="92"/>
      <c r="AJ97" s="112"/>
      <c r="AK97" s="90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</row>
    <row r="98" spans="2:89" ht="15" thickBot="1">
      <c r="B98" s="648" t="s">
        <v>100</v>
      </c>
      <c r="C98" s="649"/>
      <c r="D98" s="850">
        <f>'12-18л. МЕНЮ '!D351</f>
        <v>620</v>
      </c>
      <c r="F98" s="1254" t="str">
        <f>'12-18л. МЕНЮ '!J408</f>
        <v>Пром.пр.</v>
      </c>
      <c r="G98" s="222" t="str">
        <f>'12-18л. МЕНЮ '!C408</f>
        <v>Хлеб ржаной</v>
      </c>
      <c r="H98" s="548">
        <f>'12-18л. МЕНЮ '!D408</f>
        <v>30</v>
      </c>
      <c r="I98" s="88"/>
      <c r="J98" s="79"/>
      <c r="Y98" s="123"/>
      <c r="Z98" s="155"/>
      <c r="AA98" s="635"/>
      <c r="AB98" s="100"/>
      <c r="AC98" s="1157"/>
      <c r="AD98" s="11"/>
      <c r="AE98" s="88"/>
      <c r="AF98" s="92"/>
      <c r="AG98" s="92"/>
      <c r="AH98" s="92"/>
      <c r="AI98" s="92"/>
      <c r="AJ98" s="11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</row>
    <row r="99" spans="2:89" ht="15" customHeight="1" thickBot="1">
      <c r="B99" s="529"/>
      <c r="C99" s="300" t="s">
        <v>27</v>
      </c>
      <c r="D99" s="203"/>
      <c r="F99" s="648" t="s">
        <v>100</v>
      </c>
      <c r="G99" s="649"/>
      <c r="H99" s="771">
        <f>'12-18л. МЕНЮ '!D409</f>
        <v>670</v>
      </c>
      <c r="I99" s="88"/>
      <c r="J99" s="79"/>
      <c r="Y99" s="126"/>
      <c r="Z99" s="155"/>
      <c r="AA99" s="11"/>
      <c r="AB99" s="44"/>
      <c r="AC99" s="11"/>
      <c r="AD99" s="11"/>
      <c r="AE99" s="93"/>
      <c r="AF99" s="92"/>
      <c r="AG99" s="92"/>
      <c r="AH99" s="92"/>
      <c r="AI99" s="92"/>
      <c r="AJ99" s="116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</row>
    <row r="100" spans="2:89" ht="13.5" customHeight="1">
      <c r="B100" s="740" t="str">
        <f>'12-18л. МЕНЮ '!J355</f>
        <v>68 /22</v>
      </c>
      <c r="C100" s="230" t="str">
        <f>'12-18л. МЕНЮ '!C355</f>
        <v xml:space="preserve">Морковь по-корейски </v>
      </c>
      <c r="D100" s="548">
        <f>'12-18л. МЕНЮ '!D355</f>
        <v>100</v>
      </c>
      <c r="F100" s="529"/>
      <c r="G100" s="300" t="s">
        <v>27</v>
      </c>
      <c r="H100" s="203"/>
      <c r="I100" s="178"/>
      <c r="J100" s="79"/>
      <c r="Y100" s="126"/>
      <c r="Z100" s="155"/>
      <c r="AA100" s="11"/>
      <c r="AB100" s="44"/>
      <c r="AC100" s="11"/>
      <c r="AD100" s="11"/>
      <c r="AE100" s="88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</row>
    <row r="101" spans="2:89" ht="15.75" customHeight="1">
      <c r="B101" s="1231" t="str">
        <f>'12-18л. МЕНЮ '!J356</f>
        <v>95 / 21</v>
      </c>
      <c r="C101" s="230" t="str">
        <f>'12-18л. МЕНЮ '!C356</f>
        <v>Борщ с капустой и</v>
      </c>
      <c r="D101" s="1230">
        <f>'12-18л. МЕНЮ '!D356</f>
        <v>250</v>
      </c>
      <c r="F101" s="740" t="str">
        <f>'12-18л. МЕНЮ '!J413</f>
        <v>52 / 22</v>
      </c>
      <c r="G101" s="230" t="str">
        <f>'12-18л. МЕНЮ '!C413</f>
        <v>Огурец с капустой</v>
      </c>
      <c r="H101" s="548">
        <f>'12-18л. МЕНЮ '!D413</f>
        <v>100</v>
      </c>
      <c r="I101" s="190"/>
      <c r="J101" s="79"/>
      <c r="Y101" s="126"/>
      <c r="Z101" s="155"/>
      <c r="AA101" s="11"/>
      <c r="AB101" s="44"/>
      <c r="AC101" s="11"/>
      <c r="AD101" s="11"/>
      <c r="AE101" s="88"/>
      <c r="AF101" s="92"/>
      <c r="AG101" s="92"/>
      <c r="AH101" s="92"/>
      <c r="AI101" s="92"/>
      <c r="AJ101" s="33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</row>
    <row r="102" spans="2:89" ht="12.75" customHeight="1">
      <c r="B102" s="1232">
        <f>'12-18л. МЕНЮ '!J357</f>
        <v>0</v>
      </c>
      <c r="C102" s="150" t="str">
        <f>'12-18л. МЕНЮ '!C357</f>
        <v xml:space="preserve"> картофелем со сметаной</v>
      </c>
      <c r="D102" s="1233">
        <f>'12-18л. МЕНЮ '!D357</f>
        <v>0</v>
      </c>
      <c r="F102" s="831" t="str">
        <f>'12-18л. МЕНЮ '!J414</f>
        <v>221 / 22</v>
      </c>
      <c r="G102" s="587" t="str">
        <f>'12-18л. МЕНЮ '!C414</f>
        <v>Солянка домашняя</v>
      </c>
      <c r="H102" s="833">
        <f>'12-18л. МЕНЮ '!D414</f>
        <v>250</v>
      </c>
      <c r="I102" s="90"/>
      <c r="J102" s="79"/>
      <c r="Y102" s="126"/>
      <c r="Z102" s="155"/>
      <c r="AA102" s="5"/>
      <c r="AB102" s="44"/>
      <c r="AC102" s="107"/>
      <c r="AD102" s="11"/>
      <c r="AE102" s="88"/>
      <c r="AF102" s="92"/>
      <c r="AG102" s="92"/>
      <c r="AH102" s="92"/>
      <c r="AI102" s="92"/>
      <c r="AJ102" s="91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</row>
    <row r="103" spans="2:89" ht="12.75" customHeight="1">
      <c r="B103" s="831" t="str">
        <f>'12-18л. МЕНЮ '!J358</f>
        <v>546/22</v>
      </c>
      <c r="C103" s="150" t="str">
        <f>'12-18л. МЕНЮ '!C358</f>
        <v>Тефтели из говядины с соусом</v>
      </c>
      <c r="D103" s="833">
        <f>'12-18л. МЕНЮ '!D358</f>
        <v>100</v>
      </c>
      <c r="F103" s="740" t="str">
        <f>'12-18л. МЕНЮ '!J415</f>
        <v>488/22</v>
      </c>
      <c r="G103" s="230" t="str">
        <f>'12-18л. МЕНЮ '!C415</f>
        <v>Суфле из печени</v>
      </c>
      <c r="H103" s="548">
        <f>'12-18л. МЕНЮ '!D415</f>
        <v>120</v>
      </c>
      <c r="I103" s="88"/>
      <c r="J103" s="79"/>
      <c r="Y103" s="327"/>
      <c r="Z103" s="328"/>
      <c r="AA103" s="5"/>
      <c r="AB103" s="100"/>
      <c r="AC103" s="92"/>
      <c r="AD103" s="11"/>
      <c r="AE103" s="93"/>
      <c r="AF103" s="92"/>
      <c r="AG103" s="92"/>
      <c r="AH103" s="92"/>
      <c r="AI103" s="92"/>
      <c r="AJ103" s="87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</row>
    <row r="104" spans="2:89" ht="14.25" customHeight="1">
      <c r="B104" s="740" t="str">
        <f>'12-18л. МЕНЮ '!J359</f>
        <v>103/17</v>
      </c>
      <c r="C104" s="214" t="str">
        <f>'12-18л. МЕНЮ '!C359</f>
        <v>Каша вязкая (ячневая)</v>
      </c>
      <c r="D104" s="548">
        <f>'12-18л. МЕНЮ '!D359</f>
        <v>180</v>
      </c>
      <c r="F104" s="1255" t="str">
        <f>'12-18л. МЕНЮ '!J416</f>
        <v>205/17</v>
      </c>
      <c r="G104" s="150" t="str">
        <f>'12-18л. МЕНЮ '!C416</f>
        <v>Макароны с овощами</v>
      </c>
      <c r="H104" s="832">
        <f>'12-18л. МЕНЮ '!D416</f>
        <v>180</v>
      </c>
      <c r="I104" s="88"/>
      <c r="J104" s="79"/>
      <c r="Y104" s="327"/>
      <c r="Z104" s="155"/>
      <c r="AA104" s="11"/>
      <c r="AB104" s="44"/>
      <c r="AC104" s="11"/>
      <c r="AD104" s="11"/>
      <c r="AE104" s="92"/>
      <c r="AF104" s="92"/>
      <c r="AG104" s="92"/>
      <c r="AH104" s="92"/>
      <c r="AI104" s="92"/>
      <c r="AJ104" s="91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</row>
    <row r="105" spans="2:89" ht="15" customHeight="1">
      <c r="B105" s="740" t="str">
        <f>'12-18л. МЕНЮ '!J360</f>
        <v>501 /21</v>
      </c>
      <c r="C105" s="214" t="str">
        <f>'12-18л. МЕНЮ '!C360</f>
        <v>Сок фруктовый (персиковый)</v>
      </c>
      <c r="D105" s="548">
        <f>'12-18л. МЕНЮ '!D360</f>
        <v>200</v>
      </c>
      <c r="F105" s="831" t="str">
        <f>'12-18л. МЕНЮ '!J417</f>
        <v>465 / 21</v>
      </c>
      <c r="G105" s="587" t="str">
        <f>'12-18л. МЕНЮ '!C417</f>
        <v>Кофейный напиток с молоком</v>
      </c>
      <c r="H105" s="833">
        <f>'12-18л. МЕНЮ '!D417</f>
        <v>195</v>
      </c>
      <c r="I105" s="93"/>
      <c r="J105" s="79"/>
      <c r="Y105" s="327"/>
      <c r="Z105" s="155"/>
      <c r="AA105" s="181"/>
      <c r="AB105" s="11"/>
      <c r="AC105" s="11"/>
      <c r="AD105" s="11"/>
      <c r="AE105" s="92"/>
      <c r="AF105" s="92"/>
      <c r="AG105" s="92"/>
      <c r="AH105" s="92"/>
      <c r="AI105" s="92"/>
      <c r="AJ105" s="91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2"/>
      <c r="CE105" s="92"/>
      <c r="CF105" s="92"/>
      <c r="CG105" s="92"/>
      <c r="CH105" s="92"/>
      <c r="CI105" s="92"/>
      <c r="CJ105" s="92"/>
      <c r="CK105" s="92"/>
    </row>
    <row r="106" spans="2:89" ht="14.25" customHeight="1">
      <c r="B106" s="740" t="str">
        <f>'12-18л. МЕНЮ '!J361</f>
        <v>Пром.пр.</v>
      </c>
      <c r="C106" s="214" t="str">
        <f>'12-18л. МЕНЮ '!C361</f>
        <v>Хлеб пшеничный</v>
      </c>
      <c r="D106" s="548">
        <f>'12-18л. МЕНЮ '!D361</f>
        <v>70</v>
      </c>
      <c r="F106" s="740" t="str">
        <f>'12-18л. МЕНЮ '!J418</f>
        <v>Пром.пр.</v>
      </c>
      <c r="G106" s="230" t="str">
        <f>'12-18л. МЕНЮ '!C418</f>
        <v>Хлеб пшеничный</v>
      </c>
      <c r="H106" s="548">
        <f>'12-18л. МЕНЮ '!D418</f>
        <v>40</v>
      </c>
      <c r="I106" s="1037"/>
      <c r="J106" s="79"/>
      <c r="Y106" s="327"/>
      <c r="Z106" s="155"/>
      <c r="AA106" s="190"/>
      <c r="AB106" s="171"/>
      <c r="AC106" s="172"/>
      <c r="AD106" s="11"/>
      <c r="AE106" s="92"/>
      <c r="AF106" s="92"/>
      <c r="AG106" s="92"/>
      <c r="AH106" s="92"/>
      <c r="AI106" s="92"/>
      <c r="AJ106" s="91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2"/>
      <c r="CF106" s="92"/>
      <c r="CG106" s="92"/>
      <c r="CH106" s="92"/>
      <c r="CI106" s="92"/>
      <c r="CJ106" s="92"/>
      <c r="CK106" s="92"/>
    </row>
    <row r="107" spans="2:89" ht="15" customHeight="1">
      <c r="B107" s="733" t="str">
        <f>'12-18л. МЕНЮ '!J362</f>
        <v>Пром.пр.</v>
      </c>
      <c r="C107" s="214" t="str">
        <f>'12-18л. МЕНЮ '!C362</f>
        <v>Хлеб ржаной</v>
      </c>
      <c r="D107" s="548">
        <f>'12-18л. МЕНЮ '!D362</f>
        <v>50</v>
      </c>
      <c r="F107" s="733" t="str">
        <f>'12-18л. МЕНЮ '!J419</f>
        <v>Пром.пр.</v>
      </c>
      <c r="G107" s="214" t="str">
        <f>'12-18л. МЕНЮ '!C419</f>
        <v>Хлеб ржаной</v>
      </c>
      <c r="H107" s="548">
        <f>'12-18л. МЕНЮ '!D419</f>
        <v>40</v>
      </c>
      <c r="I107" s="88"/>
      <c r="J107" s="79"/>
      <c r="Y107" s="327"/>
      <c r="Z107" s="155"/>
      <c r="AA107" s="90"/>
      <c r="AB107" s="182"/>
      <c r="AC107" s="115"/>
      <c r="AD107" s="11"/>
      <c r="AE107" s="92"/>
      <c r="AF107" s="92"/>
      <c r="AG107" s="92"/>
      <c r="AH107" s="92"/>
      <c r="AI107" s="92"/>
      <c r="AJ107" s="88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2"/>
      <c r="CE107" s="92"/>
      <c r="CF107" s="92"/>
      <c r="CG107" s="92"/>
      <c r="CH107" s="92"/>
      <c r="CI107" s="92"/>
      <c r="CJ107" s="92"/>
      <c r="CK107" s="92"/>
    </row>
    <row r="108" spans="2:89" ht="15" thickBot="1">
      <c r="B108" s="648" t="s">
        <v>101</v>
      </c>
      <c r="C108" s="645"/>
      <c r="D108" s="1234">
        <f>SUM(D100:D107)</f>
        <v>950</v>
      </c>
      <c r="F108" s="733" t="str">
        <f>'12-18л. МЕНЮ '!J420</f>
        <v>749 / 22</v>
      </c>
      <c r="G108" s="214" t="str">
        <f>'12-18л. МЕНЮ '!C420</f>
        <v xml:space="preserve">Плоды свежие (яблоко) </v>
      </c>
      <c r="H108" s="548">
        <f>'12-18л. МЕНЮ '!D420</f>
        <v>100</v>
      </c>
      <c r="I108" s="88"/>
      <c r="J108" s="79"/>
      <c r="Y108" s="327"/>
      <c r="Z108" s="155"/>
      <c r="AA108" s="90"/>
      <c r="AB108" s="182"/>
      <c r="AC108" s="115"/>
      <c r="AD108" s="11"/>
      <c r="AE108" s="92"/>
      <c r="AF108" s="92"/>
      <c r="AG108" s="91"/>
      <c r="AH108" s="92"/>
      <c r="AI108" s="92"/>
      <c r="AJ108" s="88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2"/>
      <c r="CJ108" s="92"/>
      <c r="CK108" s="92"/>
    </row>
    <row r="109" spans="2:89" ht="14.25" customHeight="1" thickBot="1">
      <c r="B109" s="529"/>
      <c r="C109" s="300" t="s">
        <v>71</v>
      </c>
      <c r="D109" s="549"/>
      <c r="F109" s="648" t="s">
        <v>101</v>
      </c>
      <c r="G109" s="645"/>
      <c r="H109" s="843">
        <f>'12-18л. МЕНЮ '!D421</f>
        <v>1025</v>
      </c>
      <c r="I109" s="93"/>
      <c r="J109" s="79"/>
      <c r="Y109" s="327"/>
      <c r="Z109" s="155"/>
      <c r="AA109" s="88"/>
      <c r="AB109" s="94"/>
      <c r="AC109" s="124"/>
      <c r="AD109" s="11"/>
      <c r="AE109" s="92"/>
      <c r="AF109" s="92"/>
      <c r="AG109" s="87"/>
      <c r="AH109" s="92"/>
      <c r="AI109" s="92"/>
      <c r="AJ109" s="88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92"/>
      <c r="CF109" s="92"/>
      <c r="CG109" s="92"/>
      <c r="CH109" s="92"/>
      <c r="CI109" s="92"/>
      <c r="CJ109" s="92"/>
      <c r="CK109" s="92"/>
    </row>
    <row r="110" spans="2:89" ht="12.75" customHeight="1">
      <c r="B110" s="211" t="str">
        <f>'12-18л. МЕНЮ '!J367</f>
        <v>783 /22</v>
      </c>
      <c r="C110" s="213" t="str">
        <f>'12-18л. МЕНЮ '!C367</f>
        <v>Чай фруктовый</v>
      </c>
      <c r="D110" s="308">
        <f>'12-18л. МЕНЮ '!D367</f>
        <v>200</v>
      </c>
      <c r="F110" s="529"/>
      <c r="G110" s="300" t="s">
        <v>71</v>
      </c>
      <c r="H110" s="549"/>
      <c r="I110" s="93"/>
      <c r="J110" s="79"/>
      <c r="Y110" s="327"/>
      <c r="Z110" s="155"/>
      <c r="AA110" s="88"/>
      <c r="AB110" s="87"/>
      <c r="AC110" s="115"/>
      <c r="AD110" s="11"/>
      <c r="AE110" s="92"/>
      <c r="AF110" s="92"/>
      <c r="AG110" s="87"/>
      <c r="AH110" s="92"/>
      <c r="AI110" s="92"/>
      <c r="AJ110" s="88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  <c r="CI110" s="92"/>
      <c r="CJ110" s="92"/>
      <c r="CK110" s="92"/>
    </row>
    <row r="111" spans="2:89" ht="11.25" customHeight="1">
      <c r="B111" s="211" t="str">
        <f>'12-18л. МЕНЮ '!J368</f>
        <v>3 / 17</v>
      </c>
      <c r="C111" s="1240" t="str">
        <f>'12-18л. МЕНЮ '!C368</f>
        <v>Бутерброд с сыром (сыр твердых сортов</v>
      </c>
      <c r="D111" s="1173">
        <f>'12-18л. МЕНЮ '!D368</f>
        <v>15</v>
      </c>
      <c r="F111" s="740">
        <f>'12-18л. МЕНЮ '!J425</f>
        <v>0</v>
      </c>
      <c r="G111" s="230" t="str">
        <f>'12-18л. МЕНЮ '!C425</f>
        <v>Кисломолочный напиток</v>
      </c>
      <c r="H111" s="1059">
        <f>'12-18л. МЕНЮ '!D425</f>
        <v>0</v>
      </c>
      <c r="I111" s="88"/>
      <c r="J111" s="79"/>
      <c r="Y111" s="327"/>
      <c r="Z111" s="155"/>
      <c r="AA111" s="11"/>
      <c r="AB111" s="44"/>
      <c r="AC111" s="11"/>
      <c r="AD111" s="11"/>
      <c r="AE111" s="97"/>
      <c r="AF111" s="92"/>
      <c r="AG111" s="92"/>
      <c r="AH111" s="92"/>
      <c r="AI111" s="92"/>
      <c r="AJ111" s="88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  <c r="CI111" s="92"/>
      <c r="CJ111" s="92"/>
      <c r="CK111" s="92"/>
    </row>
    <row r="112" spans="2:89" ht="13.5" customHeight="1">
      <c r="B112" s="1239">
        <f>'12-18л. МЕНЮ '!J370</f>
        <v>0</v>
      </c>
      <c r="C112" s="1241" t="str">
        <f>'12-18л. МЕНЮ '!C369</f>
        <v>масло сливочное</v>
      </c>
      <c r="D112" s="1243">
        <f>'12-18л. МЕНЮ '!D369</f>
        <v>5</v>
      </c>
      <c r="F112" s="1255" t="str">
        <f>'12-18л. МЕНЮ '!J426</f>
        <v>470 / 21</v>
      </c>
      <c r="G112" s="150" t="str">
        <f>'12-18л. МЕНЮ '!C426</f>
        <v>Кефир  (м. д. ж. 2,5% )</v>
      </c>
      <c r="H112" s="832">
        <f>'12-18л. МЕНЮ '!D426</f>
        <v>200</v>
      </c>
      <c r="I112" s="92"/>
      <c r="J112" s="79"/>
      <c r="Y112" s="327"/>
      <c r="Z112" s="155"/>
      <c r="AA112" s="11"/>
      <c r="AB112" s="44"/>
      <c r="AC112" s="11"/>
      <c r="AD112" s="11"/>
      <c r="AE112" s="92"/>
      <c r="AF112" s="92"/>
      <c r="AG112" s="92"/>
      <c r="AH112" s="92"/>
      <c r="AI112" s="92"/>
      <c r="AJ112" s="88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2"/>
      <c r="CE112" s="92"/>
      <c r="CF112" s="92"/>
      <c r="CG112" s="92"/>
      <c r="CH112" s="92"/>
      <c r="CI112" s="92"/>
      <c r="CJ112" s="92"/>
      <c r="CK112" s="92"/>
    </row>
    <row r="113" spans="2:89" ht="12" customHeight="1">
      <c r="B113" s="151"/>
      <c r="C113" s="1242" t="str">
        <f>'12-18л. МЕНЮ '!C370</f>
        <v>хлеб пшеничный)</v>
      </c>
      <c r="D113" s="1167">
        <f>'12-18л. МЕНЮ '!D370</f>
        <v>20</v>
      </c>
      <c r="F113" s="831" t="str">
        <f>'12-18л. МЕНЮ '!J427</f>
        <v>149 / 17</v>
      </c>
      <c r="G113" s="587" t="str">
        <f>'12-18л. МЕНЮ '!C427</f>
        <v xml:space="preserve">Котлеты картофельные </v>
      </c>
      <c r="H113" s="833">
        <f>'12-18л. МЕНЮ '!D427</f>
        <v>110</v>
      </c>
      <c r="I113" s="92"/>
      <c r="J113" s="79"/>
      <c r="Y113" s="327"/>
      <c r="Z113" s="155"/>
      <c r="AA113" s="11"/>
      <c r="AB113" s="44"/>
      <c r="AC113" s="11"/>
      <c r="AD113" s="11"/>
      <c r="AE113" s="92"/>
      <c r="AF113" s="92"/>
      <c r="AG113" s="92"/>
      <c r="AH113" s="92"/>
      <c r="AI113" s="92"/>
      <c r="AJ113" s="88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  <c r="BV113" s="92"/>
      <c r="BW113" s="92"/>
      <c r="BX113" s="92"/>
      <c r="BY113" s="92"/>
      <c r="BZ113" s="92"/>
      <c r="CA113" s="92"/>
      <c r="CB113" s="92"/>
      <c r="CC113" s="92"/>
      <c r="CD113" s="92"/>
      <c r="CE113" s="92"/>
      <c r="CF113" s="92"/>
      <c r="CG113" s="92"/>
      <c r="CH113" s="92"/>
      <c r="CI113" s="92"/>
      <c r="CJ113" s="92"/>
      <c r="CK113" s="92"/>
    </row>
    <row r="114" spans="2:89" ht="12.75" customHeight="1">
      <c r="B114" s="989" t="str">
        <f>'12-18л. МЕНЮ '!J371</f>
        <v>Пром.пр.</v>
      </c>
      <c r="C114" s="587" t="str">
        <f>'12-18л. МЕНЮ '!C371</f>
        <v>Кондитерское изделие (печенье)</v>
      </c>
      <c r="D114" s="776">
        <f>'12-18л. МЕНЮ '!D371</f>
        <v>15</v>
      </c>
      <c r="F114" s="831" t="str">
        <f>'12-18л. МЕНЮ '!J428</f>
        <v>327/17</v>
      </c>
      <c r="G114" s="587" t="str">
        <f>'12-18л. МЕНЮ '!C428</f>
        <v xml:space="preserve"> с творогом и / соус молочный</v>
      </c>
      <c r="H114" s="833">
        <f>'12-18л. МЕНЮ '!D428</f>
        <v>20</v>
      </c>
      <c r="I114" s="92"/>
      <c r="J114" s="79"/>
      <c r="Y114" s="91"/>
      <c r="Z114" s="92"/>
      <c r="AA114" s="11"/>
      <c r="AB114" s="44"/>
      <c r="AC114" s="11"/>
      <c r="AD114" s="11"/>
      <c r="AE114" s="92"/>
      <c r="AF114" s="92"/>
      <c r="AG114" s="92"/>
      <c r="AH114" s="92"/>
      <c r="AI114" s="92"/>
      <c r="AJ114" s="88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  <c r="BV114" s="92"/>
      <c r="BW114" s="92"/>
      <c r="BX114" s="92"/>
      <c r="BY114" s="92"/>
      <c r="BZ114" s="92"/>
      <c r="CA114" s="92"/>
      <c r="CB114" s="92"/>
      <c r="CC114" s="92"/>
      <c r="CD114" s="92"/>
      <c r="CE114" s="92"/>
      <c r="CF114" s="92"/>
      <c r="CG114" s="92"/>
      <c r="CH114" s="92"/>
      <c r="CI114" s="92"/>
      <c r="CJ114" s="92"/>
      <c r="CK114" s="92"/>
    </row>
    <row r="115" spans="2:89" ht="12" customHeight="1">
      <c r="B115" s="211" t="str">
        <f>'12-18л. МЕНЮ '!J372</f>
        <v>749 / 22</v>
      </c>
      <c r="C115" s="230" t="str">
        <f>'12-18л. МЕНЮ '!C372</f>
        <v>Фрукты свежие (яблоко)</v>
      </c>
      <c r="D115" s="308">
        <f>'12-18л. МЕНЮ '!D372</f>
        <v>100</v>
      </c>
      <c r="F115" s="733" t="str">
        <f>'12-18л. МЕНЮ '!J429</f>
        <v>Пром.пр.</v>
      </c>
      <c r="G115" s="214" t="str">
        <f>'12-18л. МЕНЮ '!C429</f>
        <v xml:space="preserve">Хлеб пш. (батон ) </v>
      </c>
      <c r="H115" s="548">
        <f>'12-18л. МЕНЮ '!D429</f>
        <v>20</v>
      </c>
      <c r="I115" s="92"/>
      <c r="J115" s="79"/>
      <c r="Y115" s="87"/>
      <c r="Z115" s="92"/>
      <c r="AA115" s="11"/>
      <c r="AB115" s="44"/>
      <c r="AC115" s="11"/>
      <c r="AD115" s="11"/>
      <c r="AE115" s="92"/>
      <c r="AF115" s="92"/>
      <c r="AG115" s="92"/>
      <c r="AH115" s="92"/>
      <c r="AI115" s="92"/>
      <c r="AJ115" s="88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  <c r="BY115" s="92"/>
      <c r="BZ115" s="92"/>
      <c r="CA115" s="92"/>
      <c r="CB115" s="92"/>
      <c r="CC115" s="92"/>
      <c r="CD115" s="92"/>
      <c r="CE115" s="92"/>
      <c r="CF115" s="92"/>
      <c r="CG115" s="92"/>
      <c r="CH115" s="92"/>
      <c r="CI115" s="92"/>
      <c r="CJ115" s="92"/>
      <c r="CK115" s="92"/>
    </row>
    <row r="116" spans="2:89" ht="16.5" customHeight="1" thickBot="1">
      <c r="B116" s="752" t="s">
        <v>102</v>
      </c>
      <c r="C116" s="753"/>
      <c r="D116" s="777">
        <f>'12-18л. МЕНЮ '!D373</f>
        <v>355</v>
      </c>
      <c r="F116" s="648" t="s">
        <v>102</v>
      </c>
      <c r="G116" s="649"/>
      <c r="H116" s="771">
        <f>'12-18л. МЕНЮ '!D430</f>
        <v>350</v>
      </c>
      <c r="J116" s="79"/>
      <c r="S116" s="11"/>
      <c r="T116" s="484"/>
      <c r="U116" s="483"/>
      <c r="V116" s="92"/>
      <c r="W116" s="90"/>
      <c r="X116" s="164"/>
      <c r="Y116" s="183"/>
      <c r="Z116" s="92"/>
      <c r="AA116" s="11"/>
      <c r="AB116" s="44"/>
      <c r="AC116" s="11"/>
      <c r="AD116" s="11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  <c r="BV116" s="92"/>
      <c r="BW116" s="92"/>
      <c r="BX116" s="92"/>
      <c r="BY116" s="92"/>
      <c r="BZ116" s="92"/>
      <c r="CA116" s="92"/>
      <c r="CB116" s="92"/>
      <c r="CC116" s="92"/>
      <c r="CD116" s="92"/>
      <c r="CE116" s="92"/>
      <c r="CF116" s="92"/>
      <c r="CG116" s="92"/>
      <c r="CH116" s="92"/>
      <c r="CI116" s="92"/>
      <c r="CJ116" s="92"/>
      <c r="CK116" s="92"/>
    </row>
    <row r="117" spans="2:89" ht="14.25" customHeight="1">
      <c r="J117" s="296"/>
      <c r="K117" s="296"/>
      <c r="L117" s="92"/>
      <c r="M117" s="107"/>
      <c r="S117" s="100"/>
      <c r="T117" s="484"/>
      <c r="U117" s="483"/>
      <c r="V117" s="92"/>
      <c r="W117" s="92"/>
      <c r="X117" s="88"/>
      <c r="Y117" s="226"/>
      <c r="Z117" s="92"/>
      <c r="AA117" s="11"/>
      <c r="AB117" s="44"/>
      <c r="AC117" s="11"/>
      <c r="AD117" s="11"/>
      <c r="AE117" s="92"/>
      <c r="AF117" s="92"/>
      <c r="AG117" s="92"/>
      <c r="AH117" s="93"/>
      <c r="AI117" s="88"/>
      <c r="AJ117" s="88"/>
      <c r="AK117" s="88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92"/>
      <c r="CB117" s="92"/>
      <c r="CC117" s="92"/>
      <c r="CD117" s="92"/>
      <c r="CE117" s="92"/>
      <c r="CF117" s="92"/>
      <c r="CG117" s="92"/>
      <c r="CH117" s="92"/>
      <c r="CI117" s="92"/>
      <c r="CJ117" s="92"/>
      <c r="CK117" s="92"/>
    </row>
    <row r="118" spans="2:89" ht="15.75" customHeight="1">
      <c r="J118" s="465"/>
      <c r="K118" s="409"/>
      <c r="S118" s="100"/>
      <c r="T118" s="11"/>
      <c r="U118" s="11"/>
      <c r="V118" s="92"/>
      <c r="W118" s="92"/>
      <c r="X118" s="88"/>
      <c r="Y118" s="126"/>
      <c r="Z118" s="92"/>
      <c r="AA118" s="11"/>
      <c r="AB118" s="44"/>
      <c r="AC118" s="11"/>
      <c r="AD118" s="11"/>
      <c r="AE118" s="92"/>
      <c r="AF118" s="92"/>
      <c r="AG118" s="92"/>
      <c r="AH118" s="92"/>
      <c r="AI118" s="92"/>
      <c r="AJ118" s="88"/>
      <c r="AK118" s="88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</row>
    <row r="119" spans="2:89" ht="15" customHeight="1">
      <c r="B119" s="153" t="s">
        <v>75</v>
      </c>
      <c r="G119" s="2"/>
      <c r="H119" s="2"/>
      <c r="I119" s="498"/>
      <c r="J119" s="419"/>
      <c r="K119" s="419"/>
      <c r="Q119" s="102"/>
      <c r="R119" s="11"/>
      <c r="S119" s="100"/>
      <c r="T119" s="11"/>
      <c r="U119" s="92"/>
      <c r="V119" s="92"/>
      <c r="W119" s="92"/>
      <c r="X119" s="182"/>
      <c r="Y119" s="126"/>
      <c r="Z119" s="92"/>
      <c r="AA119" s="11"/>
      <c r="AB119" s="44"/>
      <c r="AC119" s="11"/>
      <c r="AD119" s="11"/>
      <c r="AE119" s="92"/>
      <c r="AF119" s="92"/>
      <c r="AG119" s="92"/>
      <c r="AH119" s="92"/>
      <c r="AI119" s="92"/>
      <c r="AJ119" s="88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2"/>
      <c r="BX119" s="92"/>
      <c r="BY119" s="92"/>
      <c r="BZ119" s="92"/>
      <c r="CA119" s="92"/>
      <c r="CB119" s="92"/>
      <c r="CC119" s="92"/>
      <c r="CD119" s="92"/>
      <c r="CE119" s="92"/>
      <c r="CF119" s="92"/>
      <c r="CG119" s="92"/>
      <c r="CH119" s="92"/>
      <c r="CI119" s="92"/>
      <c r="CJ119" s="92"/>
      <c r="CK119" s="92"/>
    </row>
    <row r="120" spans="2:89" ht="15" customHeight="1" thickBot="1">
      <c r="B120" s="86" t="s">
        <v>133</v>
      </c>
      <c r="E120" s="338" t="s">
        <v>28</v>
      </c>
      <c r="F120" s="69"/>
      <c r="G120" t="str">
        <f>G3</f>
        <v>ЗИМА - ВЕСНА    2025 г.</v>
      </c>
      <c r="I120" s="486"/>
      <c r="J120" s="107"/>
      <c r="K120" s="107"/>
      <c r="Q120" s="506"/>
      <c r="R120" s="11"/>
      <c r="S120" s="100"/>
      <c r="T120" s="11"/>
      <c r="U120" s="92"/>
      <c r="V120" s="92"/>
      <c r="W120" s="92"/>
      <c r="X120" s="225"/>
      <c r="Y120" s="92"/>
      <c r="Z120" s="92"/>
      <c r="AA120" s="11"/>
      <c r="AB120" s="44"/>
      <c r="AC120" s="11"/>
      <c r="AD120" s="11"/>
      <c r="AE120" s="92"/>
      <c r="AF120" s="92"/>
      <c r="AG120" s="92"/>
      <c r="AH120" s="92"/>
      <c r="AI120" s="92"/>
      <c r="AJ120" s="88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  <c r="BV120" s="92"/>
      <c r="BW120" s="92"/>
      <c r="BX120" s="92"/>
      <c r="BY120" s="92"/>
      <c r="BZ120" s="92"/>
      <c r="CA120" s="92"/>
      <c r="CB120" s="92"/>
      <c r="CC120" s="92"/>
      <c r="CD120" s="92"/>
      <c r="CE120" s="92"/>
      <c r="CF120" s="92"/>
      <c r="CG120" s="92"/>
      <c r="CH120" s="92"/>
      <c r="CI120" s="92"/>
      <c r="CJ120" s="92"/>
      <c r="CK120" s="92"/>
    </row>
    <row r="121" spans="2:89" ht="14.25" customHeight="1">
      <c r="B121" s="34" t="s">
        <v>1</v>
      </c>
      <c r="C121" s="70" t="s">
        <v>2</v>
      </c>
      <c r="D121" s="215" t="s">
        <v>3</v>
      </c>
      <c r="F121" s="34" t="s">
        <v>1</v>
      </c>
      <c r="G121" s="70" t="s">
        <v>2</v>
      </c>
      <c r="H121" s="215" t="s">
        <v>3</v>
      </c>
      <c r="I121" s="486"/>
      <c r="J121" s="79"/>
      <c r="Q121" s="508"/>
      <c r="R121" s="11"/>
      <c r="S121" s="44"/>
      <c r="T121" s="11"/>
      <c r="U121" s="92"/>
      <c r="V121" s="92"/>
      <c r="W121" s="92"/>
      <c r="X121" s="87"/>
      <c r="Y121" s="239"/>
      <c r="Z121" s="171"/>
      <c r="AA121" s="11"/>
      <c r="AB121" s="44"/>
      <c r="AC121" s="11"/>
      <c r="AD121" s="11"/>
      <c r="AE121" s="167"/>
      <c r="AF121" s="92"/>
      <c r="AG121" s="92"/>
      <c r="AH121" s="92"/>
      <c r="AI121" s="92"/>
      <c r="AJ121" s="88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2"/>
      <c r="BX121" s="92"/>
      <c r="BY121" s="92"/>
      <c r="BZ121" s="92"/>
      <c r="CA121" s="92"/>
      <c r="CB121" s="92"/>
      <c r="CC121" s="92"/>
      <c r="CD121" s="92"/>
      <c r="CE121" s="92"/>
      <c r="CF121" s="92"/>
      <c r="CG121" s="92"/>
      <c r="CH121" s="92"/>
      <c r="CI121" s="92"/>
      <c r="CJ121" s="92"/>
      <c r="CK121" s="92"/>
    </row>
    <row r="122" spans="2:89" ht="14.25" customHeight="1" thickBot="1">
      <c r="B122" s="223" t="s">
        <v>4</v>
      </c>
      <c r="C122"/>
      <c r="D122" s="232" t="s">
        <v>21</v>
      </c>
      <c r="E122" s="25"/>
      <c r="F122" s="223" t="s">
        <v>4</v>
      </c>
      <c r="H122" s="232" t="s">
        <v>21</v>
      </c>
      <c r="I122" s="107"/>
      <c r="J122" s="79"/>
      <c r="Q122" s="102"/>
      <c r="R122" s="11"/>
      <c r="S122" s="414"/>
      <c r="T122" s="11"/>
      <c r="U122" s="92"/>
      <c r="V122" s="92"/>
      <c r="W122" s="92"/>
      <c r="X122" s="87"/>
      <c r="Y122" s="120"/>
      <c r="Z122" s="328"/>
      <c r="AA122" s="11"/>
      <c r="AB122" s="44"/>
      <c r="AC122" s="11"/>
      <c r="AD122" s="11"/>
      <c r="AE122" s="92"/>
      <c r="AF122" s="92"/>
      <c r="AG122" s="92"/>
      <c r="AH122" s="92"/>
      <c r="AI122" s="92"/>
      <c r="AJ122" s="88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</row>
    <row r="123" spans="2:89" ht="14.25" customHeight="1" thickBot="1">
      <c r="B123" s="738" t="s">
        <v>125</v>
      </c>
      <c r="C123" s="751"/>
      <c r="D123" s="718"/>
      <c r="F123" s="734" t="s">
        <v>136</v>
      </c>
      <c r="G123" s="98"/>
      <c r="H123" s="718"/>
      <c r="I123" s="92"/>
      <c r="J123" s="79"/>
      <c r="Q123" s="102"/>
      <c r="R123" s="11"/>
      <c r="S123" s="11"/>
      <c r="T123" s="75"/>
      <c r="U123" s="85"/>
      <c r="V123" s="92"/>
      <c r="W123" s="92"/>
      <c r="X123" s="142"/>
      <c r="Y123" s="120"/>
      <c r="Z123" s="155"/>
      <c r="AA123" s="11"/>
      <c r="AB123" s="44"/>
      <c r="AC123" s="11"/>
      <c r="AD123" s="11"/>
      <c r="AE123" s="92"/>
      <c r="AF123" s="92"/>
      <c r="AG123" s="92"/>
      <c r="AH123" s="92"/>
      <c r="AI123" s="92"/>
      <c r="AJ123" s="92"/>
      <c r="AK123" s="92"/>
      <c r="AL123" s="92"/>
      <c r="AM123" s="233"/>
      <c r="AN123" s="92"/>
      <c r="AO123" s="113"/>
      <c r="AP123" s="92"/>
      <c r="AQ123" s="92"/>
      <c r="AR123" s="92"/>
      <c r="AS123" s="122"/>
      <c r="AT123" s="90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  <c r="BV123" s="92"/>
      <c r="BW123" s="92"/>
      <c r="BX123" s="92"/>
      <c r="BY123" s="92"/>
      <c r="BZ123" s="92"/>
      <c r="CA123" s="92"/>
      <c r="CB123" s="92"/>
      <c r="CC123" s="92"/>
      <c r="CD123" s="92"/>
      <c r="CE123" s="92"/>
      <c r="CF123" s="92"/>
      <c r="CG123" s="92"/>
      <c r="CH123" s="92"/>
      <c r="CI123" s="92"/>
      <c r="CJ123" s="92"/>
      <c r="CK123" s="92"/>
    </row>
    <row r="124" spans="2:89" ht="14.25" customHeight="1">
      <c r="B124" s="208"/>
      <c r="C124" s="300" t="s">
        <v>33</v>
      </c>
      <c r="D124" s="203"/>
      <c r="F124" s="208"/>
      <c r="G124" s="300" t="s">
        <v>33</v>
      </c>
      <c r="H124" s="203"/>
      <c r="I124" s="122"/>
      <c r="J124" s="79"/>
      <c r="Q124" s="102"/>
      <c r="R124" s="3"/>
      <c r="S124" s="3"/>
      <c r="T124" s="415"/>
      <c r="U124" s="90"/>
      <c r="V124" s="92"/>
      <c r="W124" s="92"/>
      <c r="X124" s="171"/>
      <c r="Y124" s="120"/>
      <c r="Z124" s="155"/>
      <c r="AA124" s="11"/>
      <c r="AB124" s="44"/>
      <c r="AC124" s="11"/>
      <c r="AD124" s="11"/>
      <c r="AE124" s="92"/>
      <c r="AF124" s="92"/>
      <c r="AG124" s="92"/>
      <c r="AH124" s="92"/>
      <c r="AI124" s="92"/>
      <c r="AJ124" s="105"/>
      <c r="AK124" s="88"/>
      <c r="AL124" s="87"/>
      <c r="AM124" s="88"/>
      <c r="AN124" s="88"/>
      <c r="AO124" s="93"/>
      <c r="AP124" s="93"/>
      <c r="AQ124" s="333"/>
      <c r="AR124" s="333"/>
      <c r="AS124" s="88"/>
      <c r="AT124" s="88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  <c r="BV124" s="92"/>
      <c r="BW124" s="92"/>
      <c r="BX124" s="92"/>
      <c r="BY124" s="92"/>
      <c r="BZ124" s="92"/>
      <c r="CA124" s="92"/>
      <c r="CB124" s="92"/>
      <c r="CC124" s="92"/>
      <c r="CD124" s="92"/>
      <c r="CE124" s="92"/>
      <c r="CF124" s="92"/>
      <c r="CG124" s="92"/>
      <c r="CH124" s="92"/>
      <c r="CI124" s="92"/>
      <c r="CJ124" s="92"/>
      <c r="CK124" s="92"/>
    </row>
    <row r="125" spans="2:89" ht="15.75" customHeight="1">
      <c r="B125" s="732" t="str">
        <f>'12-18л. МЕНЮ '!J459</f>
        <v>182 / 17</v>
      </c>
      <c r="C125" s="230" t="str">
        <f>'12-18л. МЕНЮ '!C459</f>
        <v>Каша рисовая молочная жидкая</v>
      </c>
      <c r="D125" s="149">
        <f>'12-18л. МЕНЮ '!D459</f>
        <v>210</v>
      </c>
      <c r="F125" s="340" t="str">
        <f>'12-18л. МЕНЮ '!J514</f>
        <v>555/22</v>
      </c>
      <c r="G125" s="299" t="str">
        <f>'12-18л. МЕНЮ '!C514</f>
        <v>Чиполлети из говядины</v>
      </c>
      <c r="H125" s="305">
        <f>'12-18л. МЕНЮ '!D514</f>
        <v>120</v>
      </c>
      <c r="I125" s="145"/>
      <c r="Q125" s="102"/>
      <c r="R125" s="38"/>
      <c r="S125" s="7"/>
      <c r="T125" s="14"/>
      <c r="U125" s="90"/>
      <c r="V125" s="92"/>
      <c r="W125" s="92"/>
      <c r="X125" s="87"/>
      <c r="Y125" s="126"/>
      <c r="Z125" s="155"/>
      <c r="AA125" s="11"/>
      <c r="AB125" s="44"/>
      <c r="AC125" s="11"/>
      <c r="AD125" s="11"/>
      <c r="AE125" s="92"/>
      <c r="AF125" s="92"/>
      <c r="AG125" s="92"/>
      <c r="AH125" s="92"/>
      <c r="AI125" s="92"/>
      <c r="AJ125" s="92"/>
      <c r="AK125" s="88"/>
      <c r="AL125" s="87"/>
      <c r="AM125" s="88"/>
      <c r="AN125" s="88"/>
      <c r="AO125" s="93"/>
      <c r="AP125" s="334"/>
      <c r="AQ125" s="333"/>
      <c r="AR125" s="333"/>
      <c r="AS125" s="88"/>
      <c r="AT125" s="88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</row>
    <row r="126" spans="2:89" ht="16.5" customHeight="1">
      <c r="B126" s="732" t="str">
        <f>'12-18л. МЕНЮ '!J460</f>
        <v>457 / 21</v>
      </c>
      <c r="C126" s="230" t="str">
        <f>'12-18л. МЕНЮ '!C460</f>
        <v>Чай с сахаром</v>
      </c>
      <c r="D126" s="149">
        <f>'12-18л. МЕНЮ '!D460</f>
        <v>200</v>
      </c>
      <c r="F126" s="340" t="str">
        <f>'12-18л. МЕНЮ '!J515</f>
        <v>321 / 17</v>
      </c>
      <c r="G126" s="299" t="str">
        <f>'12-18л. МЕНЮ '!C515</f>
        <v xml:space="preserve">Капуста  тушёная </v>
      </c>
      <c r="H126" s="305">
        <f>'12-18л. МЕНЮ '!D515</f>
        <v>180</v>
      </c>
      <c r="I126" s="88"/>
      <c r="Q126" s="677"/>
      <c r="R126" s="38"/>
      <c r="S126" s="11"/>
      <c r="T126" s="14"/>
      <c r="U126" s="90"/>
      <c r="V126" s="92"/>
      <c r="W126" s="92"/>
      <c r="X126" s="87"/>
      <c r="Y126" s="120"/>
      <c r="Z126" s="155"/>
      <c r="AA126" s="11"/>
      <c r="AB126" s="44"/>
      <c r="AC126" s="11"/>
      <c r="AD126" s="11"/>
      <c r="AE126" s="92"/>
      <c r="AF126" s="92"/>
      <c r="AG126" s="92"/>
      <c r="AH126" s="92"/>
      <c r="AI126" s="92"/>
      <c r="AJ126" s="92"/>
      <c r="AK126" s="88"/>
      <c r="AL126" s="87"/>
      <c r="AM126" s="88"/>
      <c r="AN126" s="88"/>
      <c r="AO126" s="93"/>
      <c r="AP126" s="93"/>
      <c r="AQ126" s="333"/>
      <c r="AR126" s="333"/>
      <c r="AS126" s="88"/>
      <c r="AT126" s="88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  <c r="BV126" s="92"/>
      <c r="BW126" s="92"/>
      <c r="BX126" s="92"/>
      <c r="BY126" s="92"/>
      <c r="BZ126" s="92"/>
      <c r="CA126" s="92"/>
      <c r="CB126" s="92"/>
      <c r="CC126" s="92"/>
      <c r="CD126" s="92"/>
      <c r="CE126" s="92"/>
      <c r="CF126" s="92"/>
      <c r="CG126" s="92"/>
      <c r="CH126" s="92"/>
      <c r="CI126" s="92"/>
      <c r="CJ126" s="92"/>
      <c r="CK126" s="92"/>
    </row>
    <row r="127" spans="2:89" ht="15.75" customHeight="1">
      <c r="B127" s="732" t="str">
        <f>'12-18л. МЕНЮ '!J461</f>
        <v>Пром.пр.</v>
      </c>
      <c r="C127" s="230" t="str">
        <f>'12-18л. МЕНЮ '!C461</f>
        <v>Кондитерское изделие (вафли)</v>
      </c>
      <c r="D127" s="149">
        <f>'12-18л. МЕНЮ '!D461</f>
        <v>37.5</v>
      </c>
      <c r="F127" s="340" t="str">
        <f>'12-18л. МЕНЮ '!J516</f>
        <v>54-1хн/22</v>
      </c>
      <c r="G127" s="299" t="str">
        <f>'12-18л. МЕНЮ '!C516</f>
        <v>Компот из смеси сухофруктов</v>
      </c>
      <c r="H127" s="305">
        <f>'12-18л. МЕНЮ '!D516</f>
        <v>200</v>
      </c>
      <c r="I127" s="88"/>
      <c r="Q127" s="92"/>
      <c r="R127" s="11"/>
      <c r="S127" s="11"/>
      <c r="T127" s="11"/>
      <c r="U127" s="88"/>
      <c r="V127" s="186"/>
      <c r="W127" s="92"/>
      <c r="X127" s="92"/>
      <c r="Y127" s="92"/>
      <c r="Z127" s="92"/>
      <c r="AA127" s="11"/>
      <c r="AB127" s="44"/>
      <c r="AC127" s="11"/>
      <c r="AD127" s="11"/>
      <c r="AE127" s="92"/>
      <c r="AF127" s="92"/>
      <c r="AG127" s="92"/>
      <c r="AH127" s="92"/>
      <c r="AI127" s="92"/>
      <c r="AJ127" s="92"/>
      <c r="AK127" s="88"/>
      <c r="AL127" s="90"/>
      <c r="AM127" s="88"/>
      <c r="AN127" s="88"/>
      <c r="AO127" s="93"/>
      <c r="AP127" s="93"/>
      <c r="AQ127" s="333"/>
      <c r="AR127" s="333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/>
      <c r="BV127" s="92"/>
      <c r="BW127" s="92"/>
      <c r="BX127" s="92"/>
      <c r="BY127" s="92"/>
      <c r="BZ127" s="92"/>
      <c r="CA127" s="92"/>
      <c r="CB127" s="92"/>
      <c r="CC127" s="92"/>
      <c r="CD127" s="92"/>
      <c r="CE127" s="92"/>
      <c r="CF127" s="92"/>
      <c r="CG127" s="92"/>
      <c r="CH127" s="92"/>
      <c r="CI127" s="92"/>
      <c r="CJ127" s="92"/>
      <c r="CK127" s="92"/>
    </row>
    <row r="128" spans="2:89" ht="15" customHeight="1">
      <c r="B128" s="732" t="str">
        <f>'12-18л. МЕНЮ '!J462</f>
        <v>Пром.пр.</v>
      </c>
      <c r="C128" s="230" t="str">
        <f>'12-18л. МЕНЮ '!C462</f>
        <v>Хлеб пшеничный</v>
      </c>
      <c r="D128" s="149">
        <f>'12-18л. МЕНЮ '!D462</f>
        <v>50</v>
      </c>
      <c r="F128" s="340" t="str">
        <f>'12-18л. МЕНЮ '!J517</f>
        <v>Пром.пр.</v>
      </c>
      <c r="G128" s="299" t="str">
        <f>'12-18л. МЕНЮ '!C517</f>
        <v>Хлеб пшеничный</v>
      </c>
      <c r="H128" s="305">
        <f>'12-18л. МЕНЮ '!D517</f>
        <v>50</v>
      </c>
      <c r="I128" s="88"/>
      <c r="Q128" s="92"/>
      <c r="R128" s="11"/>
      <c r="S128" s="11"/>
      <c r="T128" s="11"/>
      <c r="U128" s="88"/>
      <c r="V128" s="187"/>
      <c r="W128" s="92"/>
      <c r="X128" s="92"/>
      <c r="Y128" s="92"/>
      <c r="Z128" s="238"/>
      <c r="AA128" s="11"/>
      <c r="AB128" s="44"/>
      <c r="AC128" s="11"/>
      <c r="AD128" s="11"/>
      <c r="AE128" s="92"/>
      <c r="AF128" s="92"/>
      <c r="AG128" s="92"/>
      <c r="AH128" s="92"/>
      <c r="AI128" s="92"/>
      <c r="AJ128" s="92"/>
      <c r="AK128" s="88"/>
      <c r="AL128" s="87"/>
      <c r="AM128" s="88"/>
      <c r="AN128" s="88"/>
      <c r="AO128" s="93"/>
      <c r="AP128" s="93"/>
      <c r="AQ128" s="333"/>
      <c r="AR128" s="333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  <c r="BM128" s="92"/>
      <c r="BN128" s="92"/>
      <c r="BO128" s="92"/>
      <c r="BP128" s="92"/>
      <c r="BQ128" s="92"/>
      <c r="BR128" s="92"/>
      <c r="BS128" s="92"/>
      <c r="BT128" s="92"/>
      <c r="BU128" s="92"/>
      <c r="BV128" s="92"/>
      <c r="BW128" s="92"/>
      <c r="BX128" s="92"/>
      <c r="BY128" s="92"/>
      <c r="BZ128" s="92"/>
      <c r="CA128" s="92"/>
      <c r="CB128" s="92"/>
      <c r="CC128" s="92"/>
      <c r="CD128" s="92"/>
      <c r="CE128" s="92"/>
      <c r="CF128" s="92"/>
      <c r="CG128" s="92"/>
      <c r="CH128" s="92"/>
      <c r="CI128" s="92"/>
      <c r="CJ128" s="92"/>
      <c r="CK128" s="92"/>
    </row>
    <row r="129" spans="2:89" ht="15" customHeight="1">
      <c r="B129" s="732" t="str">
        <f>'12-18л. МЕНЮ '!J463</f>
        <v>Пром.пр.</v>
      </c>
      <c r="C129" s="214" t="str">
        <f>'12-18л. МЕНЮ '!C463</f>
        <v>Хлеб ржаной</v>
      </c>
      <c r="D129" s="149">
        <f>'12-18л. МЕНЮ '!D463</f>
        <v>30</v>
      </c>
      <c r="F129" s="340" t="str">
        <f>'12-18л. МЕНЮ '!J518</f>
        <v>Пром.пр.</v>
      </c>
      <c r="G129" s="299" t="str">
        <f>'12-18л. МЕНЮ '!C518</f>
        <v>Хлеб ржаной</v>
      </c>
      <c r="H129" s="305">
        <f>'12-18л. МЕНЮ '!D518</f>
        <v>30</v>
      </c>
      <c r="I129" s="88"/>
      <c r="Q129" s="92"/>
      <c r="R129" s="11"/>
      <c r="S129" s="11"/>
      <c r="T129" s="11"/>
      <c r="U129" s="88"/>
      <c r="V129" s="92"/>
      <c r="W129" s="92"/>
      <c r="X129" s="92"/>
      <c r="Y129" s="190"/>
      <c r="Z129" s="171"/>
      <c r="AA129" s="11"/>
      <c r="AB129" s="44"/>
      <c r="AC129" s="11"/>
      <c r="AD129" s="11"/>
      <c r="AE129" s="92"/>
      <c r="AF129" s="92"/>
      <c r="AG129" s="92"/>
      <c r="AH129" s="92"/>
      <c r="AI129" s="92"/>
      <c r="AJ129" s="85"/>
      <c r="AK129" s="88"/>
      <c r="AL129" s="87"/>
      <c r="AM129" s="90"/>
      <c r="AN129" s="90"/>
      <c r="AO129" s="93"/>
      <c r="AP129" s="93"/>
      <c r="AQ129" s="333"/>
      <c r="AR129" s="335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  <c r="BM129" s="92"/>
      <c r="BN129" s="92"/>
      <c r="BO129" s="92"/>
      <c r="BP129" s="92"/>
      <c r="BQ129" s="92"/>
      <c r="BR129" s="92"/>
      <c r="BS129" s="92"/>
      <c r="BT129" s="92"/>
      <c r="BU129" s="92"/>
      <c r="BV129" s="92"/>
      <c r="BW129" s="92"/>
      <c r="BX129" s="92"/>
      <c r="BY129" s="92"/>
      <c r="BZ129" s="92"/>
      <c r="CA129" s="92"/>
      <c r="CB129" s="92"/>
      <c r="CC129" s="92"/>
      <c r="CD129" s="92"/>
      <c r="CE129" s="92"/>
      <c r="CF129" s="92"/>
      <c r="CG129" s="92"/>
      <c r="CH129" s="92"/>
      <c r="CI129" s="92"/>
      <c r="CJ129" s="92"/>
      <c r="CK129" s="92"/>
    </row>
    <row r="130" spans="2:89" ht="12.75" customHeight="1" thickBot="1">
      <c r="B130" s="732" t="str">
        <f>'12-18л. МЕНЮ '!J464</f>
        <v>749 / 22</v>
      </c>
      <c r="C130" s="214" t="str">
        <f>'12-18л. МЕНЮ '!C464</f>
        <v xml:space="preserve">Плоды свежие (яблоко) </v>
      </c>
      <c r="D130" s="149">
        <f>'12-18л. МЕНЮ '!D464</f>
        <v>100</v>
      </c>
      <c r="F130" s="752" t="s">
        <v>100</v>
      </c>
      <c r="G130" s="863"/>
      <c r="H130" s="1050">
        <f>'12-18л. МЕНЮ '!D519</f>
        <v>580</v>
      </c>
      <c r="I130" s="178"/>
      <c r="Q130" s="92"/>
      <c r="R130" s="11"/>
      <c r="S130" s="11"/>
      <c r="T130" s="11"/>
      <c r="U130" s="88"/>
      <c r="V130" s="92"/>
      <c r="W130" s="92"/>
      <c r="X130" s="92"/>
      <c r="Y130" s="88"/>
      <c r="Z130" s="95"/>
      <c r="AA130" s="11"/>
      <c r="AB130" s="44"/>
      <c r="AC130" s="11"/>
      <c r="AD130" s="11"/>
      <c r="AE130" s="92"/>
      <c r="AF130" s="92"/>
      <c r="AG130" s="92"/>
      <c r="AH130" s="92"/>
      <c r="AI130" s="92"/>
      <c r="AJ130" s="92"/>
      <c r="AK130" s="92"/>
      <c r="AL130" s="100"/>
      <c r="AM130" s="88"/>
      <c r="AN130" s="88"/>
      <c r="AO130" s="88"/>
      <c r="AP130" s="88"/>
      <c r="AQ130" s="92"/>
      <c r="AR130" s="92"/>
      <c r="AS130" s="176"/>
      <c r="AT130" s="90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</row>
    <row r="131" spans="2:89" ht="17.25" customHeight="1" thickBot="1">
      <c r="B131" s="752" t="s">
        <v>100</v>
      </c>
      <c r="C131" s="753"/>
      <c r="D131" s="770">
        <f>'12-18л. МЕНЮ '!D465</f>
        <v>627.5</v>
      </c>
      <c r="F131" s="529"/>
      <c r="G131" s="1327" t="s">
        <v>27</v>
      </c>
      <c r="H131" s="1320"/>
      <c r="I131" s="190"/>
      <c r="Q131" s="92"/>
      <c r="R131" s="11"/>
      <c r="S131" s="11"/>
      <c r="T131" s="11"/>
      <c r="U131" s="88"/>
      <c r="V131" s="92"/>
      <c r="W131" s="92"/>
      <c r="X131" s="92"/>
      <c r="Y131" s="88"/>
      <c r="Z131" s="87"/>
      <c r="AA131" s="11"/>
      <c r="AB131" s="44"/>
      <c r="AC131" s="11"/>
      <c r="AD131" s="11"/>
      <c r="AE131" s="92"/>
      <c r="AF131" s="92"/>
      <c r="AG131" s="92"/>
      <c r="AH131" s="92"/>
      <c r="AI131" s="92"/>
      <c r="AJ131" s="92"/>
      <c r="AK131" s="92"/>
      <c r="AL131" s="92"/>
      <c r="AM131" s="88"/>
      <c r="AN131" s="88"/>
      <c r="AO131" s="92"/>
      <c r="AP131" s="92"/>
      <c r="AQ131" s="92"/>
      <c r="AR131" s="92"/>
      <c r="AS131" s="90"/>
      <c r="AT131" s="336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/>
      <c r="CF131" s="92"/>
      <c r="CG131" s="92"/>
      <c r="CH131" s="92"/>
      <c r="CI131" s="92"/>
      <c r="CJ131" s="92"/>
      <c r="CK131" s="92"/>
    </row>
    <row r="132" spans="2:89" ht="14.25" customHeight="1">
      <c r="B132" s="529"/>
      <c r="C132" s="300" t="s">
        <v>27</v>
      </c>
      <c r="D132" s="203"/>
      <c r="F132" s="787" t="str">
        <f>'12-18л. МЕНЮ '!J523</f>
        <v>150/ 21</v>
      </c>
      <c r="G132" s="706" t="str">
        <f>'12-18л. МЕНЮ '!C523</f>
        <v>Икра кабачковая  (Пром.производства)</v>
      </c>
      <c r="H132" s="721">
        <f>'12-18л. МЕНЮ '!D523</f>
        <v>100</v>
      </c>
      <c r="I132" s="90"/>
      <c r="Q132" s="92"/>
      <c r="R132" s="11"/>
      <c r="S132" s="11"/>
      <c r="T132" s="11"/>
      <c r="U132" s="88"/>
      <c r="V132" s="92"/>
      <c r="W132" s="92"/>
      <c r="X132" s="92"/>
      <c r="Y132" s="88"/>
      <c r="Z132" s="87"/>
      <c r="AA132" s="11"/>
      <c r="AB132" s="44"/>
      <c r="AC132" s="11"/>
      <c r="AD132" s="11"/>
      <c r="AE132" s="92"/>
      <c r="AF132" s="92"/>
      <c r="AG132" s="92"/>
      <c r="AH132" s="92"/>
      <c r="AI132" s="92"/>
      <c r="AJ132" s="88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  <c r="BV132" s="92"/>
      <c r="BW132" s="92"/>
      <c r="BX132" s="92"/>
      <c r="BY132" s="92"/>
      <c r="BZ132" s="92"/>
      <c r="CA132" s="92"/>
      <c r="CB132" s="92"/>
      <c r="CC132" s="92"/>
      <c r="CD132" s="92"/>
      <c r="CE132" s="92"/>
      <c r="CF132" s="92"/>
      <c r="CG132" s="92"/>
      <c r="CH132" s="92"/>
      <c r="CI132" s="92"/>
      <c r="CJ132" s="92"/>
      <c r="CK132" s="92"/>
    </row>
    <row r="133" spans="2:89" ht="14.25" customHeight="1">
      <c r="B133" s="740" t="str">
        <f>'12-18л. МЕНЮ '!J469</f>
        <v>53 / 21</v>
      </c>
      <c r="C133" s="230" t="str">
        <f>'12-18л. МЕНЮ '!C469</f>
        <v xml:space="preserve">Икра свекольная </v>
      </c>
      <c r="D133" s="548">
        <f>'12-18л. МЕНЮ '!D469</f>
        <v>100</v>
      </c>
      <c r="F133" s="787" t="str">
        <f>'12-18л. МЕНЮ '!J524</f>
        <v>98 /21</v>
      </c>
      <c r="G133" s="706" t="str">
        <f>'12-18л. МЕНЮ '!C524</f>
        <v>Свекольник со сметаной</v>
      </c>
      <c r="H133" s="721">
        <f>'12-18л. МЕНЮ '!D524</f>
        <v>250</v>
      </c>
      <c r="I133" s="238"/>
      <c r="Q133" s="92"/>
      <c r="R133" s="11"/>
      <c r="S133" s="11"/>
      <c r="T133" s="11"/>
      <c r="U133" s="113"/>
      <c r="V133" s="92"/>
      <c r="W133" s="145"/>
      <c r="X133" s="92"/>
      <c r="Y133" s="88"/>
      <c r="Z133" s="87"/>
      <c r="AA133" s="11"/>
      <c r="AB133" s="44"/>
      <c r="AC133" s="11"/>
      <c r="AD133" s="11"/>
      <c r="AE133" s="92"/>
      <c r="AF133" s="92"/>
      <c r="AG133" s="92"/>
      <c r="AH133" s="93"/>
      <c r="AI133" s="88"/>
      <c r="AJ133" s="88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92"/>
      <c r="BX133" s="92"/>
      <c r="BY133" s="92"/>
      <c r="BZ133" s="92"/>
      <c r="CA133" s="92"/>
      <c r="CB133" s="92"/>
      <c r="CC133" s="92"/>
      <c r="CD133" s="92"/>
      <c r="CE133" s="92"/>
      <c r="CF133" s="92"/>
      <c r="CG133" s="92"/>
      <c r="CH133" s="92"/>
      <c r="CI133" s="92"/>
      <c r="CJ133" s="92"/>
      <c r="CK133" s="92"/>
    </row>
    <row r="134" spans="2:89" ht="13.5" customHeight="1">
      <c r="B134" s="740" t="str">
        <f>'12-18л. МЕНЮ '!J470</f>
        <v>121 /21</v>
      </c>
      <c r="C134" s="230" t="str">
        <f>'12-18л. МЕНЮ '!C470</f>
        <v xml:space="preserve">Уха с крупой </v>
      </c>
      <c r="D134" s="548">
        <f>'12-18л. МЕНЮ '!D470</f>
        <v>250</v>
      </c>
      <c r="F134" s="787" t="str">
        <f>'12-18л. МЕНЮ '!J525</f>
        <v>291/17</v>
      </c>
      <c r="G134" s="706" t="str">
        <f>'12-18л. МЕНЮ '!C525</f>
        <v>Плов из птицы</v>
      </c>
      <c r="H134" s="721">
        <f>'12-18л. МЕНЮ '!D525</f>
        <v>200</v>
      </c>
      <c r="I134" s="190"/>
      <c r="Q134" s="92"/>
      <c r="R134" s="11"/>
      <c r="S134" s="11"/>
      <c r="T134" s="11"/>
      <c r="U134" s="88"/>
      <c r="V134" s="92"/>
      <c r="W134" s="88"/>
      <c r="X134" s="92"/>
      <c r="Y134" s="92"/>
      <c r="Z134" s="92"/>
      <c r="AA134" s="11"/>
      <c r="AB134" s="44"/>
      <c r="AC134" s="11"/>
      <c r="AD134" s="11"/>
      <c r="AE134" s="92"/>
      <c r="AF134" s="92"/>
      <c r="AG134" s="92"/>
      <c r="AH134" s="93"/>
      <c r="AI134" s="88"/>
      <c r="AJ134" s="88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  <c r="BM134" s="92"/>
      <c r="BN134" s="92"/>
      <c r="BO134" s="92"/>
      <c r="BP134" s="92"/>
      <c r="BQ134" s="92"/>
      <c r="BR134" s="92"/>
      <c r="BS134" s="92"/>
      <c r="BT134" s="92"/>
      <c r="BU134" s="92"/>
      <c r="BV134" s="92"/>
      <c r="BW134" s="92"/>
      <c r="BX134" s="92"/>
      <c r="BY134" s="92"/>
      <c r="BZ134" s="92"/>
      <c r="CA134" s="92"/>
      <c r="CB134" s="92"/>
      <c r="CC134" s="92"/>
      <c r="CD134" s="92"/>
      <c r="CE134" s="92"/>
      <c r="CF134" s="92"/>
      <c r="CG134" s="92"/>
      <c r="CH134" s="92"/>
      <c r="CI134" s="92"/>
      <c r="CJ134" s="92"/>
      <c r="CK134" s="92"/>
    </row>
    <row r="135" spans="2:89" ht="12.75" customHeight="1">
      <c r="B135" s="740" t="str">
        <f>'12-18л. МЕНЮ '!J471</f>
        <v>259 / 17</v>
      </c>
      <c r="C135" s="230" t="str">
        <f>'12-18л. МЕНЮ '!C471</f>
        <v>Жаркое по-домашнему</v>
      </c>
      <c r="D135" s="548">
        <f>'12-18л. МЕНЮ '!D471</f>
        <v>200</v>
      </c>
      <c r="F135" s="787" t="str">
        <f>'12-18л. МЕНЮ '!J526</f>
        <v>469 / 21</v>
      </c>
      <c r="G135" s="706" t="str">
        <f>'12-18л. МЕНЮ '!C526</f>
        <v>Молоко кипячёное</v>
      </c>
      <c r="H135" s="721">
        <f>'12-18л. МЕНЮ '!D526</f>
        <v>200</v>
      </c>
      <c r="I135" s="88"/>
      <c r="J135" s="79"/>
      <c r="Q135" s="417"/>
      <c r="R135" s="11"/>
      <c r="S135" s="11"/>
      <c r="T135" s="11"/>
      <c r="U135" s="92"/>
      <c r="V135" s="92"/>
      <c r="W135" s="192"/>
      <c r="X135" s="92"/>
      <c r="Y135" s="92"/>
      <c r="Z135" s="92"/>
      <c r="AA135" s="11"/>
      <c r="AB135" s="44"/>
      <c r="AC135" s="11"/>
      <c r="AD135" s="11"/>
      <c r="AE135" s="92"/>
      <c r="AF135" s="92"/>
      <c r="AG135" s="92"/>
      <c r="AH135" s="93"/>
      <c r="AI135" s="88"/>
      <c r="AJ135" s="88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  <c r="BM135" s="92"/>
      <c r="BN135" s="92"/>
      <c r="BO135" s="92"/>
      <c r="BP135" s="92"/>
      <c r="BQ135" s="92"/>
      <c r="BR135" s="92"/>
      <c r="BS135" s="92"/>
      <c r="BT135" s="92"/>
      <c r="BU135" s="92"/>
      <c r="BV135" s="92"/>
      <c r="BW135" s="92"/>
      <c r="BX135" s="92"/>
      <c r="BY135" s="92"/>
      <c r="BZ135" s="92"/>
      <c r="CA135" s="92"/>
      <c r="CB135" s="92"/>
      <c r="CC135" s="92"/>
      <c r="CD135" s="92"/>
      <c r="CE135" s="92"/>
      <c r="CF135" s="92"/>
      <c r="CG135" s="92"/>
      <c r="CH135" s="92"/>
      <c r="CI135" s="92"/>
      <c r="CJ135" s="92"/>
      <c r="CK135" s="92"/>
    </row>
    <row r="136" spans="2:89" ht="14.25" customHeight="1">
      <c r="B136" s="740" t="str">
        <f>'12-18л. МЕНЮ '!J472</f>
        <v>501 /21</v>
      </c>
      <c r="C136" s="230" t="str">
        <f>'12-18л. МЕНЮ '!C472</f>
        <v>Сок фруктовый (абрикосовый)</v>
      </c>
      <c r="D136" s="548">
        <f>'12-18л. МЕНЮ '!D472</f>
        <v>200</v>
      </c>
      <c r="F136" s="787" t="str">
        <f>'12-18л. МЕНЮ '!J527</f>
        <v>396/17</v>
      </c>
      <c r="G136" s="706" t="str">
        <f>'12-18л. МЕНЮ '!C527</f>
        <v>Блины  / и</v>
      </c>
      <c r="H136" s="721">
        <f>'12-18л. МЕНЮ '!D527</f>
        <v>85</v>
      </c>
      <c r="I136" s="88"/>
      <c r="J136" s="79"/>
      <c r="Q136" s="107"/>
      <c r="R136" s="11"/>
      <c r="S136" s="11"/>
      <c r="T136" s="11"/>
      <c r="U136" s="92"/>
      <c r="V136" s="92"/>
      <c r="W136" s="145"/>
      <c r="X136" s="322"/>
      <c r="Y136" s="189"/>
      <c r="Z136" s="115"/>
      <c r="AA136" s="11"/>
      <c r="AB136" s="44"/>
      <c r="AC136" s="11"/>
      <c r="AD136" s="11"/>
      <c r="AE136" s="92"/>
      <c r="AF136" s="92"/>
      <c r="AG136" s="92"/>
      <c r="AH136" s="92"/>
      <c r="AI136" s="92"/>
      <c r="AJ136" s="88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  <c r="BV136" s="92"/>
      <c r="BW136" s="92"/>
      <c r="BX136" s="92"/>
      <c r="BY136" s="92"/>
      <c r="BZ136" s="92"/>
      <c r="CA136" s="92"/>
      <c r="CB136" s="92"/>
      <c r="CC136" s="92"/>
      <c r="CD136" s="92"/>
      <c r="CE136" s="92"/>
      <c r="CF136" s="92"/>
      <c r="CG136" s="92"/>
      <c r="CH136" s="92"/>
      <c r="CI136" s="92"/>
      <c r="CJ136" s="92"/>
      <c r="CK136" s="92"/>
    </row>
    <row r="137" spans="2:89" ht="13.5" customHeight="1">
      <c r="B137" s="740" t="str">
        <f>'12-18л. МЕНЮ '!J473</f>
        <v>Пром.пр.</v>
      </c>
      <c r="C137" s="230" t="str">
        <f>'12-18л. МЕНЮ '!C473</f>
        <v>Хлеб пшеничный</v>
      </c>
      <c r="D137" s="548">
        <f>'12-18л. МЕНЮ '!D473</f>
        <v>70</v>
      </c>
      <c r="F137" s="978" t="str">
        <f>'12-18л. МЕНЮ '!J528</f>
        <v>687 /22</v>
      </c>
      <c r="G137" s="705" t="str">
        <f>'12-18л. МЕНЮ '!C528</f>
        <v>соус абрикосовый</v>
      </c>
      <c r="H137" s="974">
        <f>'12-18л. МЕНЮ '!D528</f>
        <v>30</v>
      </c>
      <c r="I137" s="88"/>
      <c r="J137" s="79"/>
      <c r="Q137" s="504"/>
      <c r="R137" s="11"/>
      <c r="S137" s="11"/>
      <c r="T137" s="11"/>
      <c r="U137" s="92"/>
      <c r="V137" s="92"/>
      <c r="W137" s="116"/>
      <c r="X137" s="88"/>
      <c r="Y137" s="87"/>
      <c r="Z137" s="126"/>
      <c r="AA137" s="11"/>
      <c r="AB137" s="44"/>
      <c r="AC137" s="11"/>
      <c r="AD137" s="11"/>
      <c r="AE137" s="92"/>
      <c r="AF137" s="104"/>
      <c r="AG137" s="103"/>
      <c r="AH137" s="87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  <c r="BM137" s="92"/>
      <c r="BN137" s="92"/>
      <c r="BO137" s="92"/>
      <c r="BP137" s="92"/>
      <c r="BQ137" s="92"/>
      <c r="BR137" s="92"/>
      <c r="BS137" s="92"/>
      <c r="BT137" s="92"/>
      <c r="BU137" s="92"/>
      <c r="BV137" s="92"/>
      <c r="BW137" s="92"/>
      <c r="BX137" s="92"/>
      <c r="BY137" s="92"/>
      <c r="BZ137" s="92"/>
      <c r="CA137" s="92"/>
      <c r="CB137" s="92"/>
      <c r="CC137" s="92"/>
      <c r="CD137" s="92"/>
      <c r="CE137" s="92"/>
      <c r="CF137" s="92"/>
      <c r="CG137" s="92"/>
      <c r="CH137" s="92"/>
      <c r="CI137" s="92"/>
      <c r="CJ137" s="92"/>
      <c r="CK137" s="92"/>
    </row>
    <row r="138" spans="2:89" ht="17.25" customHeight="1">
      <c r="B138" s="733" t="str">
        <f>'12-18л. МЕНЮ '!J474</f>
        <v>Пром.пр.</v>
      </c>
      <c r="C138" s="214" t="str">
        <f>'12-18л. МЕНЮ '!C474</f>
        <v>Хлеб ржаной</v>
      </c>
      <c r="D138" s="548">
        <f>'12-18л. МЕНЮ '!D474</f>
        <v>50</v>
      </c>
      <c r="F138" s="977" t="str">
        <f>'12-18л. МЕНЮ '!J529</f>
        <v>Пром.пр.</v>
      </c>
      <c r="G138" s="707" t="str">
        <f>'12-18л. МЕНЮ '!C529</f>
        <v>Хлеб пшеничный</v>
      </c>
      <c r="H138" s="766">
        <f>'12-18л. МЕНЮ '!D529</f>
        <v>40</v>
      </c>
      <c r="I138" s="88"/>
      <c r="J138" s="79"/>
      <c r="Q138" s="159"/>
      <c r="R138" s="11"/>
      <c r="S138" s="11"/>
      <c r="T138" s="11"/>
      <c r="U138" s="88"/>
      <c r="V138" s="87"/>
      <c r="W138" s="92"/>
      <c r="X138" s="90"/>
      <c r="Y138" s="91"/>
      <c r="Z138" s="115"/>
      <c r="AA138" s="11"/>
      <c r="AB138" s="44"/>
      <c r="AC138" s="11"/>
      <c r="AD138" s="11"/>
      <c r="AE138" s="92"/>
      <c r="AF138" s="92"/>
      <c r="AG138" s="92"/>
      <c r="AH138" s="88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  <c r="BM138" s="92"/>
      <c r="BN138" s="92"/>
      <c r="BO138" s="92"/>
      <c r="BP138" s="92"/>
      <c r="BQ138" s="92"/>
      <c r="BR138" s="92"/>
      <c r="BS138" s="92"/>
      <c r="BT138" s="92"/>
      <c r="BU138" s="92"/>
      <c r="BV138" s="92"/>
      <c r="BW138" s="92"/>
      <c r="BX138" s="92"/>
      <c r="BY138" s="92"/>
      <c r="BZ138" s="92"/>
      <c r="CA138" s="92"/>
      <c r="CB138" s="92"/>
      <c r="CC138" s="92"/>
      <c r="CD138" s="92"/>
      <c r="CE138" s="92"/>
      <c r="CF138" s="92"/>
      <c r="CG138" s="92"/>
      <c r="CH138" s="92"/>
      <c r="CI138" s="92"/>
      <c r="CJ138" s="92"/>
      <c r="CK138" s="92"/>
    </row>
    <row r="139" spans="2:89" ht="18" customHeight="1" thickBot="1">
      <c r="B139" s="648" t="s">
        <v>101</v>
      </c>
      <c r="C139" s="645"/>
      <c r="D139" s="843">
        <f>'12-18л. МЕНЮ '!D475</f>
        <v>870</v>
      </c>
      <c r="F139" s="865" t="str">
        <f>'12-18л. МЕНЮ '!J530</f>
        <v>Пром.пр.</v>
      </c>
      <c r="G139" s="222" t="str">
        <f>'12-18л. МЕНЮ '!C530</f>
        <v>Хлеб ржаной</v>
      </c>
      <c r="H139" s="721">
        <f>'12-18л. МЕНЮ '!D530</f>
        <v>40</v>
      </c>
      <c r="I139" s="93"/>
      <c r="J139" s="79"/>
      <c r="Q139" s="184"/>
      <c r="R139" s="11"/>
      <c r="S139" s="11"/>
      <c r="T139" s="11"/>
      <c r="U139" s="92"/>
      <c r="V139" s="92"/>
      <c r="W139" s="92"/>
      <c r="X139" s="90"/>
      <c r="Y139" s="110"/>
      <c r="Z139" s="126"/>
      <c r="AA139" s="11"/>
      <c r="AB139" s="44"/>
      <c r="AC139" s="11"/>
      <c r="AD139" s="11"/>
      <c r="AE139" s="92"/>
      <c r="AF139" s="88"/>
      <c r="AG139" s="88"/>
      <c r="AH139" s="92"/>
      <c r="AI139" s="167"/>
      <c r="AJ139" s="92"/>
      <c r="AK139" s="88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  <c r="BV139" s="92"/>
      <c r="BW139" s="92"/>
      <c r="BX139" s="92"/>
      <c r="BY139" s="92"/>
      <c r="BZ139" s="92"/>
      <c r="CA139" s="92"/>
      <c r="CB139" s="92"/>
      <c r="CC139" s="92"/>
      <c r="CD139" s="92"/>
      <c r="CE139" s="92"/>
      <c r="CF139" s="92"/>
      <c r="CG139" s="92"/>
      <c r="CH139" s="92"/>
      <c r="CI139" s="92"/>
      <c r="CJ139" s="92"/>
      <c r="CK139" s="92"/>
    </row>
    <row r="140" spans="2:89" ht="18" customHeight="1">
      <c r="B140" s="529"/>
      <c r="C140" s="300" t="s">
        <v>71</v>
      </c>
      <c r="D140" s="549"/>
      <c r="F140" s="865" t="str">
        <f>'12-18л. МЕНЮ '!J531</f>
        <v>749 / 22</v>
      </c>
      <c r="G140" s="222" t="str">
        <f>'12-18л. МЕНЮ '!C531</f>
        <v>Плоды свежие (яблоко)</v>
      </c>
      <c r="H140" s="721">
        <f>'12-18л. МЕНЮ '!D531</f>
        <v>100</v>
      </c>
      <c r="I140" s="93"/>
      <c r="J140" s="79"/>
      <c r="Q140" s="85"/>
      <c r="R140" s="11"/>
      <c r="S140" s="11"/>
      <c r="T140" s="11"/>
      <c r="U140" s="92"/>
      <c r="V140" s="92"/>
      <c r="W140" s="92"/>
      <c r="X140" s="90"/>
      <c r="Y140" s="91"/>
      <c r="Z140" s="124"/>
      <c r="AA140" s="11"/>
      <c r="AB140" s="44"/>
      <c r="AC140" s="11"/>
      <c r="AD140" s="11"/>
      <c r="AE140" s="92"/>
      <c r="AF140" s="92"/>
      <c r="AG140" s="92"/>
      <c r="AH140" s="90"/>
      <c r="AI140" s="167"/>
      <c r="AJ140" s="92"/>
      <c r="AK140" s="88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92"/>
      <c r="BW140" s="92"/>
      <c r="BX140" s="92"/>
      <c r="BY140" s="92"/>
      <c r="BZ140" s="92"/>
      <c r="CA140" s="92"/>
      <c r="CB140" s="92"/>
      <c r="CC140" s="92"/>
      <c r="CD140" s="92"/>
      <c r="CE140" s="92"/>
      <c r="CF140" s="92"/>
      <c r="CG140" s="92"/>
      <c r="CH140" s="92"/>
      <c r="CI140" s="92"/>
      <c r="CJ140" s="92"/>
      <c r="CK140" s="92"/>
    </row>
    <row r="141" spans="2:89" ht="15" customHeight="1" thickBot="1">
      <c r="B141" s="146" t="str">
        <f>'12-18л. МЕНЮ '!J479</f>
        <v>465 / 21</v>
      </c>
      <c r="C141" s="230" t="str">
        <f>'12-18л. МЕНЮ '!C479</f>
        <v>Кофейный напиток с молоком</v>
      </c>
      <c r="D141" s="149">
        <f>'12-18л. МЕНЮ '!D479</f>
        <v>195</v>
      </c>
      <c r="F141" s="648" t="s">
        <v>101</v>
      </c>
      <c r="G141" s="1326"/>
      <c r="H141" s="1049">
        <f>'12-18л. МЕНЮ '!D532</f>
        <v>1045</v>
      </c>
      <c r="I141" s="88"/>
      <c r="J141" s="79"/>
      <c r="Q141" s="730"/>
      <c r="R141" s="11"/>
      <c r="S141" s="11"/>
      <c r="T141" s="11"/>
      <c r="U141" s="92"/>
      <c r="V141" s="92"/>
      <c r="W141" s="92"/>
      <c r="X141" s="90"/>
      <c r="Y141" s="91"/>
      <c r="Z141" s="124"/>
      <c r="AA141" s="11"/>
      <c r="AB141" s="44"/>
      <c r="AC141" s="11"/>
      <c r="AD141" s="11"/>
      <c r="AE141" s="92"/>
      <c r="AF141" s="99"/>
      <c r="AG141" s="168"/>
      <c r="AH141" s="92"/>
      <c r="AI141" s="92"/>
      <c r="AJ141" s="92"/>
      <c r="AK141" s="113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  <c r="BM141" s="92"/>
      <c r="BN141" s="92"/>
      <c r="BO141" s="92"/>
      <c r="BP141" s="92"/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92"/>
      <c r="CI141" s="92"/>
      <c r="CJ141" s="92"/>
      <c r="CK141" s="92"/>
    </row>
    <row r="142" spans="2:89" ht="12.75" customHeight="1">
      <c r="B142" s="146" t="str">
        <f>'12-18л. МЕНЮ '!J480</f>
        <v>193 / 17</v>
      </c>
      <c r="C142" s="230" t="str">
        <f>'12-18л. МЕНЮ '!C480</f>
        <v>Биточек рисовый с морковью</v>
      </c>
      <c r="D142" s="149">
        <f>'12-18л. МЕНЮ '!D480</f>
        <v>100</v>
      </c>
      <c r="F142" s="529"/>
      <c r="G142" s="300" t="s">
        <v>71</v>
      </c>
      <c r="H142" s="549"/>
      <c r="I142" s="97"/>
      <c r="J142" s="79"/>
      <c r="Q142" s="85"/>
      <c r="R142" s="11"/>
      <c r="S142" s="11"/>
      <c r="T142" s="11"/>
      <c r="U142" s="92"/>
      <c r="V142" s="92"/>
      <c r="W142" s="92"/>
      <c r="X142" s="93"/>
      <c r="Y142" s="94"/>
      <c r="Z142" s="124"/>
      <c r="AA142" s="11"/>
      <c r="AB142" s="44"/>
      <c r="AC142" s="11"/>
      <c r="AD142" s="11"/>
      <c r="AE142" s="171"/>
      <c r="AF142" s="95"/>
      <c r="AG142" s="107"/>
      <c r="AH142" s="92"/>
      <c r="AI142" s="92"/>
      <c r="AJ142" s="92"/>
      <c r="AK142" s="90"/>
      <c r="AL142" s="91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92"/>
      <c r="CI142" s="92"/>
      <c r="CJ142" s="92"/>
      <c r="CK142" s="92"/>
    </row>
    <row r="143" spans="2:89" ht="13.5" customHeight="1">
      <c r="B143" s="1215" t="str">
        <f>'12-18л. МЕНЮ '!J481</f>
        <v>692/22</v>
      </c>
      <c r="C143" s="150" t="str">
        <f>'12-18л. МЕНЮ '!C481</f>
        <v xml:space="preserve">и соус шоколадный </v>
      </c>
      <c r="D143" s="746">
        <f>'12-18л. МЕНЮ '!D481</f>
        <v>25</v>
      </c>
      <c r="F143" s="740" t="str">
        <f>'12-18л. МЕНЮ '!J536</f>
        <v>857/22</v>
      </c>
      <c r="G143" s="230" t="str">
        <f>'12-18л. МЕНЮ '!C536</f>
        <v>Отвар шиповника</v>
      </c>
      <c r="H143" s="548">
        <f>'12-18л. МЕНЮ '!D536</f>
        <v>200</v>
      </c>
      <c r="I143" s="228"/>
      <c r="J143" s="92"/>
      <c r="K143" s="107"/>
      <c r="L143" s="107"/>
      <c r="M143" s="107"/>
      <c r="Q143" s="85"/>
      <c r="R143" s="11"/>
      <c r="S143" s="11"/>
      <c r="T143" s="11"/>
      <c r="U143" s="92"/>
      <c r="V143" s="92"/>
      <c r="W143" s="92"/>
      <c r="X143" s="90"/>
      <c r="Y143" s="91"/>
      <c r="Z143" s="124"/>
      <c r="AA143" s="11"/>
      <c r="AB143" s="44"/>
      <c r="AC143" s="11"/>
      <c r="AD143" s="11"/>
      <c r="AE143" s="91"/>
      <c r="AF143" s="92"/>
      <c r="AG143" s="92"/>
      <c r="AH143" s="92"/>
      <c r="AI143" s="92"/>
      <c r="AJ143" s="91"/>
      <c r="AK143" s="90"/>
      <c r="AL143" s="90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</row>
    <row r="144" spans="2:89" ht="15" customHeight="1">
      <c r="B144" s="1256" t="str">
        <f>'12-18л. МЕНЮ '!J482</f>
        <v>Пром.пр.</v>
      </c>
      <c r="C144" s="150" t="str">
        <f>'12-18л. МЕНЮ '!C482</f>
        <v>Хлеб ржаной</v>
      </c>
      <c r="D144" s="746">
        <f>'12-18л. МЕНЮ '!D482</f>
        <v>30</v>
      </c>
      <c r="F144" s="775" t="str">
        <f>'12-18л. МЕНЮ '!J537</f>
        <v>276/17</v>
      </c>
      <c r="G144" s="230" t="str">
        <f>'12-18л. МЕНЮ '!C537</f>
        <v xml:space="preserve">Рулет с макаронами и / </v>
      </c>
      <c r="H144" s="773">
        <f>'12-18л. МЕНЮ '!D537</f>
        <v>110</v>
      </c>
      <c r="I144" s="88"/>
      <c r="J144" s="143"/>
      <c r="K144" s="107"/>
      <c r="L144" s="107"/>
      <c r="M144" s="102"/>
      <c r="Q144" s="85"/>
      <c r="R144" s="11"/>
      <c r="S144" s="44"/>
      <c r="T144" s="11"/>
      <c r="U144" s="92"/>
      <c r="V144" s="92"/>
      <c r="W144" s="88"/>
      <c r="X144" s="88"/>
      <c r="Y144" s="87"/>
      <c r="Z144" s="126"/>
      <c r="AA144" s="11"/>
      <c r="AB144" s="44"/>
      <c r="AC144" s="11"/>
      <c r="AD144" s="11"/>
      <c r="AE144" s="87"/>
      <c r="AF144" s="92"/>
      <c r="AG144" s="92"/>
      <c r="AH144" s="92"/>
      <c r="AI144" s="92"/>
      <c r="AJ144" s="194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  <c r="BV144" s="92"/>
      <c r="BW144" s="92"/>
      <c r="BX144" s="92"/>
      <c r="BY144" s="92"/>
      <c r="BZ144" s="92"/>
      <c r="CA144" s="92"/>
      <c r="CB144" s="92"/>
      <c r="CC144" s="92"/>
      <c r="CD144" s="92"/>
      <c r="CE144" s="92"/>
      <c r="CF144" s="92"/>
      <c r="CG144" s="92"/>
      <c r="CH144" s="92"/>
      <c r="CI144" s="92"/>
      <c r="CJ144" s="92"/>
      <c r="CK144" s="92"/>
    </row>
    <row r="145" spans="2:89" ht="15" customHeight="1" thickBot="1">
      <c r="B145" s="860" t="s">
        <v>76</v>
      </c>
      <c r="C145" s="649"/>
      <c r="D145" s="770">
        <f>'12-18л. МЕНЮ '!D483</f>
        <v>350</v>
      </c>
      <c r="F145" s="1047" t="str">
        <f>'12-18л. МЕНЮ '!J538</f>
        <v>331/17</v>
      </c>
      <c r="G145" s="150" t="str">
        <f>'12-18л. МЕНЮ '!C538</f>
        <v>соус сметанный с томатом</v>
      </c>
      <c r="H145" s="1048">
        <f>'12-18л. МЕНЮ '!D538</f>
        <v>20</v>
      </c>
      <c r="I145" s="97"/>
      <c r="J145" s="101"/>
      <c r="K145" s="107"/>
      <c r="L145" s="107"/>
      <c r="M145" s="107"/>
      <c r="N145" s="92"/>
      <c r="O145" s="92"/>
      <c r="P145" s="92"/>
      <c r="Q145" s="85"/>
      <c r="R145" s="11"/>
      <c r="S145" s="44"/>
      <c r="T145" s="11"/>
      <c r="U145" s="92"/>
      <c r="V145" s="92"/>
      <c r="W145" s="92"/>
      <c r="X145" s="101"/>
      <c r="Y145" s="88"/>
      <c r="Z145" s="85"/>
      <c r="AA145" s="11"/>
      <c r="AB145" s="44"/>
      <c r="AC145" s="11"/>
      <c r="AD145" s="11"/>
      <c r="AE145" s="91"/>
      <c r="AF145" s="92"/>
      <c r="AG145" s="92"/>
      <c r="AH145" s="92"/>
      <c r="AI145" s="92"/>
      <c r="AJ145" s="91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</row>
    <row r="146" spans="2:89" ht="15" customHeight="1" thickBot="1">
      <c r="F146" s="790" t="str">
        <f>'12-18л. МЕНЮ '!J539</f>
        <v>Пром.пр.</v>
      </c>
      <c r="G146" s="150" t="str">
        <f>'12-18л. МЕНЮ '!C539</f>
        <v>Хлеб ржаной</v>
      </c>
      <c r="H146" s="833">
        <f>'12-18л. МЕНЮ '!D539</f>
        <v>30</v>
      </c>
      <c r="I146" s="88"/>
      <c r="J146" s="101"/>
      <c r="K146" s="107"/>
      <c r="L146" s="107"/>
      <c r="M146" s="107"/>
      <c r="N146" s="92"/>
      <c r="O146" s="92"/>
      <c r="P146" s="92"/>
      <c r="Q146" s="87"/>
      <c r="R146" s="11"/>
      <c r="S146" s="44"/>
      <c r="T146" s="11"/>
      <c r="U146" s="85"/>
      <c r="V146" s="92"/>
      <c r="W146" s="145"/>
      <c r="X146" s="113"/>
      <c r="Y146" s="92"/>
      <c r="Z146" s="92"/>
      <c r="AA146" s="11"/>
      <c r="AB146" s="44"/>
      <c r="AC146" s="11"/>
      <c r="AD146" s="11"/>
      <c r="AE146" s="91"/>
      <c r="AF146" s="87"/>
      <c r="AG146" s="120"/>
      <c r="AH146" s="92"/>
      <c r="AI146" s="92"/>
      <c r="AJ146" s="91"/>
      <c r="AK146" s="92"/>
      <c r="AL146" s="92"/>
      <c r="AM146" s="90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2"/>
      <c r="BX146" s="92"/>
      <c r="BY146" s="92"/>
      <c r="BZ146" s="92"/>
      <c r="CA146" s="92"/>
      <c r="CB146" s="92"/>
      <c r="CC146" s="92"/>
      <c r="CD146" s="92"/>
      <c r="CE146" s="92"/>
      <c r="CF146" s="92"/>
      <c r="CG146" s="92"/>
      <c r="CH146" s="92"/>
      <c r="CI146" s="92"/>
      <c r="CJ146" s="92"/>
      <c r="CK146" s="92"/>
    </row>
    <row r="147" spans="2:89" ht="12.75" customHeight="1" thickBot="1">
      <c r="B147" s="734" t="s">
        <v>137</v>
      </c>
      <c r="C147" s="717"/>
      <c r="D147" s="534"/>
      <c r="F147" s="648" t="s">
        <v>102</v>
      </c>
      <c r="G147" s="557"/>
      <c r="H147" s="1049">
        <f>'12-18л. МЕНЮ '!D540</f>
        <v>360</v>
      </c>
      <c r="I147" s="97"/>
      <c r="J147" s="504"/>
      <c r="K147" s="508"/>
      <c r="L147" s="107"/>
      <c r="M147" s="107"/>
      <c r="N147" s="92"/>
      <c r="O147" s="92"/>
      <c r="P147" s="92"/>
      <c r="Q147" s="107"/>
      <c r="R147" s="11"/>
      <c r="S147" s="11"/>
      <c r="T147" s="11"/>
      <c r="U147" s="90"/>
      <c r="V147" s="92"/>
      <c r="W147" s="92"/>
      <c r="X147" s="88"/>
      <c r="Y147" s="87"/>
      <c r="Z147" s="126"/>
      <c r="AA147" s="11"/>
      <c r="AB147" s="44"/>
      <c r="AC147" s="11"/>
      <c r="AD147" s="11"/>
      <c r="AE147" s="91"/>
      <c r="AF147" s="87"/>
      <c r="AG147" s="120"/>
      <c r="AH147" s="92"/>
      <c r="AI147" s="92"/>
      <c r="AJ147" s="107"/>
      <c r="AK147" s="92"/>
      <c r="AL147" s="92"/>
      <c r="AM147" s="92"/>
      <c r="AN147" s="171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  <c r="BM147" s="92"/>
      <c r="BN147" s="92"/>
      <c r="BO147" s="92"/>
      <c r="BP147" s="92"/>
      <c r="BQ147" s="92"/>
      <c r="BR147" s="92"/>
      <c r="BS147" s="92"/>
      <c r="BT147" s="92"/>
      <c r="BU147" s="92"/>
      <c r="BV147" s="92"/>
      <c r="BW147" s="92"/>
      <c r="BX147" s="92"/>
      <c r="BY147" s="92"/>
      <c r="BZ147" s="92"/>
      <c r="CA147" s="92"/>
      <c r="CB147" s="92"/>
      <c r="CC147" s="92"/>
      <c r="CD147" s="92"/>
      <c r="CE147" s="92"/>
      <c r="CF147" s="92"/>
      <c r="CG147" s="92"/>
      <c r="CH147" s="92"/>
      <c r="CI147" s="92"/>
      <c r="CJ147" s="92"/>
      <c r="CK147" s="92"/>
    </row>
    <row r="148" spans="2:89" ht="12" customHeight="1">
      <c r="B148" s="208"/>
      <c r="C148" s="300" t="s">
        <v>33</v>
      </c>
      <c r="D148" s="203"/>
      <c r="I148" s="179"/>
      <c r="J148" s="507"/>
      <c r="K148" s="102"/>
      <c r="L148" s="107"/>
      <c r="M148" s="107"/>
      <c r="N148" s="472"/>
      <c r="O148" s="92"/>
      <c r="P148" s="92"/>
      <c r="Q148" s="142"/>
      <c r="R148" s="11"/>
      <c r="S148" s="11"/>
      <c r="T148" s="11"/>
      <c r="U148" s="90"/>
      <c r="V148" s="92"/>
      <c r="W148" s="92"/>
      <c r="X148" s="88"/>
      <c r="Y148" s="87"/>
      <c r="Z148" s="126"/>
      <c r="AA148" s="11"/>
      <c r="AB148" s="44"/>
      <c r="AC148" s="11"/>
      <c r="AD148" s="11"/>
      <c r="AE148" s="91"/>
      <c r="AF148" s="92"/>
      <c r="AG148" s="92"/>
      <c r="AH148" s="92"/>
      <c r="AI148" s="92"/>
      <c r="AJ148" s="92"/>
      <c r="AK148" s="92"/>
      <c r="AL148" s="92"/>
      <c r="AM148" s="103"/>
      <c r="AN148" s="90"/>
      <c r="AO148" s="90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  <c r="BM148" s="92"/>
      <c r="BN148" s="92"/>
      <c r="BO148" s="92"/>
      <c r="BP148" s="92"/>
      <c r="BQ148" s="92"/>
      <c r="BR148" s="92"/>
      <c r="BS148" s="92"/>
      <c r="BT148" s="92"/>
      <c r="BU148" s="92"/>
      <c r="BV148" s="92"/>
      <c r="BW148" s="92"/>
      <c r="BX148" s="92"/>
      <c r="BY148" s="92"/>
      <c r="BZ148" s="92"/>
      <c r="CA148" s="92"/>
      <c r="CB148" s="92"/>
      <c r="CC148" s="92"/>
      <c r="CD148" s="92"/>
      <c r="CE148" s="92"/>
      <c r="CF148" s="92"/>
      <c r="CG148" s="92"/>
      <c r="CH148" s="92"/>
      <c r="CI148" s="92"/>
      <c r="CJ148" s="92"/>
      <c r="CK148" s="92"/>
    </row>
    <row r="149" spans="2:89" ht="15" customHeight="1">
      <c r="B149" s="740" t="str">
        <f>'12-18л. МЕНЮ '!J568</f>
        <v>523/22</v>
      </c>
      <c r="C149" s="230" t="str">
        <f>'12-18л. МЕНЮ '!C568</f>
        <v>Бифштекс по-домашнему</v>
      </c>
      <c r="D149" s="149">
        <f>'12-18л. МЕНЮ '!D568</f>
        <v>100</v>
      </c>
      <c r="E149" s="74"/>
      <c r="I149" s="504"/>
      <c r="J149" s="241"/>
      <c r="M149" s="107"/>
      <c r="N149" s="92"/>
      <c r="O149" s="92"/>
      <c r="P149" s="92"/>
      <c r="Q149" s="85"/>
      <c r="R149" s="11"/>
      <c r="S149" s="11"/>
      <c r="T149" s="11"/>
      <c r="U149" s="90"/>
      <c r="V149" s="92"/>
      <c r="W149" s="92"/>
      <c r="X149" s="88"/>
      <c r="Y149" s="87"/>
      <c r="Z149" s="126"/>
      <c r="AA149" s="11"/>
      <c r="AB149" s="44"/>
      <c r="AC149" s="11"/>
      <c r="AD149" s="11"/>
      <c r="AE149" s="87"/>
      <c r="AF149" s="92"/>
      <c r="AG149" s="92"/>
      <c r="AH149" s="92"/>
      <c r="AI149" s="92"/>
      <c r="AJ149" s="88"/>
      <c r="AK149" s="88"/>
      <c r="AL149" s="88"/>
      <c r="AM149" s="88"/>
      <c r="AN149" s="88"/>
      <c r="AO149" s="88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  <c r="BM149" s="92"/>
      <c r="BN149" s="92"/>
      <c r="BO149" s="92"/>
      <c r="BP149" s="92"/>
      <c r="BQ149" s="92"/>
      <c r="BR149" s="92"/>
      <c r="BS149" s="92"/>
      <c r="BT149" s="92"/>
      <c r="BU149" s="92"/>
      <c r="BV149" s="92"/>
      <c r="BW149" s="92"/>
      <c r="BX149" s="92"/>
      <c r="BY149" s="92"/>
      <c r="BZ149" s="92"/>
      <c r="CA149" s="92"/>
      <c r="CB149" s="92"/>
      <c r="CC149" s="92"/>
      <c r="CD149" s="92"/>
      <c r="CE149" s="92"/>
      <c r="CF149" s="92"/>
      <c r="CG149" s="92"/>
      <c r="CH149" s="92"/>
      <c r="CI149" s="92"/>
      <c r="CJ149" s="92"/>
      <c r="CK149" s="92"/>
    </row>
    <row r="150" spans="2:89" ht="12.75" customHeight="1">
      <c r="B150" s="733" t="str">
        <f>'12-18л. МЕНЮ '!J569</f>
        <v>303/17</v>
      </c>
      <c r="C150" s="214" t="str">
        <f>'12-18л. МЕНЮ '!C569</f>
        <v>Каша вязкая гречневая</v>
      </c>
      <c r="D150" s="206">
        <f>'12-18л. МЕНЮ '!D569</f>
        <v>180</v>
      </c>
      <c r="E150" s="74"/>
      <c r="I150" s="159"/>
      <c r="J150" s="468"/>
      <c r="M150" s="107"/>
      <c r="N150" s="92"/>
      <c r="O150" s="92"/>
      <c r="P150" s="92"/>
      <c r="Q150" s="85"/>
      <c r="R150" s="11"/>
      <c r="S150" s="11"/>
      <c r="T150" s="11"/>
      <c r="U150" s="88"/>
      <c r="V150" s="92"/>
      <c r="W150" s="92"/>
      <c r="X150" s="88"/>
      <c r="Y150" s="87"/>
      <c r="Z150" s="126"/>
      <c r="AA150" s="11"/>
      <c r="AB150" s="44"/>
      <c r="AC150" s="11"/>
      <c r="AD150" s="11"/>
      <c r="AE150" s="92"/>
      <c r="AF150" s="224"/>
      <c r="AG150" s="120"/>
      <c r="AH150" s="92"/>
      <c r="AI150" s="92"/>
      <c r="AJ150" s="88"/>
      <c r="AK150" s="88"/>
      <c r="AL150" s="88"/>
      <c r="AM150" s="88"/>
      <c r="AN150" s="90"/>
      <c r="AO150" s="91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  <c r="BM150" s="92"/>
      <c r="BN150" s="92"/>
      <c r="BO150" s="92"/>
      <c r="BP150" s="92"/>
      <c r="BQ150" s="92"/>
      <c r="BR150" s="92"/>
      <c r="BS150" s="92"/>
      <c r="BT150" s="92"/>
      <c r="BU150" s="92"/>
      <c r="BV150" s="92"/>
      <c r="BW150" s="92"/>
      <c r="BX150" s="92"/>
      <c r="BY150" s="92"/>
      <c r="BZ150" s="92"/>
      <c r="CA150" s="92"/>
      <c r="CB150" s="92"/>
      <c r="CC150" s="92"/>
      <c r="CD150" s="92"/>
      <c r="CE150" s="92"/>
      <c r="CF150" s="92"/>
      <c r="CG150" s="92"/>
      <c r="CH150" s="92"/>
      <c r="CI150" s="92"/>
      <c r="CJ150" s="92"/>
      <c r="CK150" s="92"/>
    </row>
    <row r="151" spans="2:89" ht="12.75" customHeight="1">
      <c r="B151" s="775" t="str">
        <f>'12-18л. МЕНЮ '!J570</f>
        <v>469 / 21</v>
      </c>
      <c r="C151" s="230" t="str">
        <f>'12-18л. МЕНЮ '!C570</f>
        <v>Молоко кипячёное</v>
      </c>
      <c r="D151" s="861">
        <f>'12-18л. МЕНЮ '!D570</f>
        <v>200</v>
      </c>
      <c r="E151" s="11"/>
      <c r="I151" s="184"/>
      <c r="J151" s="468"/>
      <c r="M151" s="107"/>
      <c r="N151" s="92"/>
      <c r="O151" s="92"/>
      <c r="P151" s="92"/>
      <c r="Q151" s="85"/>
      <c r="R151" s="11"/>
      <c r="S151" s="44"/>
      <c r="T151" s="11"/>
      <c r="U151" s="88"/>
      <c r="V151" s="92"/>
      <c r="W151" s="92"/>
      <c r="X151" s="92"/>
      <c r="Y151" s="92"/>
      <c r="Z151" s="92"/>
      <c r="AA151" s="11"/>
      <c r="AB151" s="44"/>
      <c r="AC151" s="11"/>
      <c r="AD151" s="11"/>
      <c r="AE151" s="92"/>
      <c r="AF151" s="92"/>
      <c r="AG151" s="92"/>
      <c r="AH151" s="92"/>
      <c r="AI151" s="92"/>
      <c r="AJ151" s="93"/>
      <c r="AK151" s="93"/>
      <c r="AL151" s="88"/>
      <c r="AM151" s="88"/>
      <c r="AN151" s="88"/>
      <c r="AO151" s="87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  <c r="BM151" s="92"/>
      <c r="BN151" s="92"/>
      <c r="BO151" s="92"/>
      <c r="BP151" s="92"/>
      <c r="BQ151" s="92"/>
      <c r="BR151" s="92"/>
      <c r="BS151" s="92"/>
      <c r="BT151" s="92"/>
      <c r="BU151" s="92"/>
      <c r="BV151" s="92"/>
      <c r="BW151" s="92"/>
      <c r="BX151" s="92"/>
      <c r="BY151" s="92"/>
      <c r="BZ151" s="92"/>
      <c r="CA151" s="92"/>
      <c r="CB151" s="92"/>
      <c r="CC151" s="92"/>
      <c r="CD151" s="92"/>
      <c r="CE151" s="92"/>
      <c r="CF151" s="92"/>
      <c r="CG151" s="92"/>
      <c r="CH151" s="92"/>
      <c r="CI151" s="92"/>
      <c r="CJ151" s="92"/>
      <c r="CK151" s="92"/>
    </row>
    <row r="152" spans="2:89" ht="13.5" customHeight="1">
      <c r="B152" s="778" t="str">
        <f>'12-18л. МЕНЮ '!J571</f>
        <v>Пром.пр.</v>
      </c>
      <c r="C152" s="214" t="str">
        <f>'12-18л. МЕНЮ '!C571</f>
        <v>Хлеб пшеничный</v>
      </c>
      <c r="D152" s="289">
        <f>'12-18л. МЕНЮ '!D571</f>
        <v>40</v>
      </c>
      <c r="E152" s="543"/>
      <c r="I152" s="158"/>
      <c r="J152" s="142"/>
      <c r="M152" s="107"/>
      <c r="N152" s="92"/>
      <c r="O152" s="92"/>
      <c r="P152" s="92"/>
      <c r="Q152" s="85"/>
      <c r="R152" s="11"/>
      <c r="S152" s="44"/>
      <c r="T152" s="11"/>
      <c r="U152" s="88"/>
      <c r="V152" s="92"/>
      <c r="W152" s="92"/>
      <c r="X152" s="171"/>
      <c r="Y152" s="239"/>
      <c r="Z152" s="171"/>
      <c r="AA152" s="11"/>
      <c r="AB152" s="44"/>
      <c r="AC152" s="11"/>
      <c r="AD152" s="11"/>
      <c r="AE152" s="92"/>
      <c r="AF152" s="92"/>
      <c r="AG152" s="92"/>
      <c r="AH152" s="92"/>
      <c r="AI152" s="92"/>
      <c r="AJ152" s="93"/>
      <c r="AK152" s="195"/>
      <c r="AL152" s="92"/>
      <c r="AM152" s="92"/>
      <c r="AN152" s="88"/>
      <c r="AO152" s="87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  <c r="BM152" s="92"/>
      <c r="BN152" s="92"/>
      <c r="BO152" s="92"/>
      <c r="BP152" s="92"/>
      <c r="BQ152" s="92"/>
      <c r="BR152" s="92"/>
      <c r="BS152" s="92"/>
      <c r="BT152" s="92"/>
      <c r="BU152" s="92"/>
      <c r="BV152" s="92"/>
      <c r="BW152" s="92"/>
      <c r="BX152" s="92"/>
      <c r="BY152" s="92"/>
      <c r="BZ152" s="92"/>
      <c r="CA152" s="92"/>
      <c r="CB152" s="92"/>
      <c r="CC152" s="92"/>
      <c r="CD152" s="92"/>
      <c r="CE152" s="92"/>
      <c r="CF152" s="92"/>
      <c r="CG152" s="92"/>
      <c r="CH152" s="92"/>
      <c r="CI152" s="92"/>
      <c r="CJ152" s="92"/>
      <c r="CK152" s="92"/>
    </row>
    <row r="153" spans="2:89" ht="12.75" customHeight="1">
      <c r="B153" s="778" t="str">
        <f>'12-18л. МЕНЮ '!J572</f>
        <v>Пром.пр.</v>
      </c>
      <c r="C153" s="214" t="str">
        <f>'12-18л. МЕНЮ '!C572</f>
        <v>Хлеб ржаной</v>
      </c>
      <c r="D153" s="722">
        <f>'12-18л. МЕНЮ '!D572</f>
        <v>40</v>
      </c>
      <c r="E153" s="301"/>
      <c r="I153" s="158"/>
      <c r="J153" s="468"/>
      <c r="M153" s="107"/>
      <c r="N153" s="107"/>
      <c r="O153" s="92"/>
      <c r="P153" s="92"/>
      <c r="Q153" s="85"/>
      <c r="R153" s="11"/>
      <c r="S153" s="44"/>
      <c r="T153" s="11"/>
      <c r="U153" s="88"/>
      <c r="V153" s="92"/>
      <c r="W153" s="88"/>
      <c r="X153" s="87"/>
      <c r="Y153" s="120"/>
      <c r="Z153" s="328"/>
      <c r="AA153" s="11"/>
      <c r="AB153" s="44"/>
      <c r="AC153" s="11"/>
      <c r="AD153" s="11"/>
      <c r="AE153" s="92"/>
      <c r="AF153" s="92"/>
      <c r="AG153" s="92"/>
      <c r="AH153" s="92"/>
      <c r="AI153" s="92"/>
      <c r="AJ153" s="92"/>
      <c r="AK153" s="92"/>
      <c r="AL153" s="92"/>
      <c r="AM153" s="92"/>
      <c r="AN153" s="88"/>
      <c r="AO153" s="87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  <c r="BM153" s="92"/>
      <c r="BN153" s="92"/>
      <c r="BO153" s="92"/>
      <c r="BP153" s="92"/>
      <c r="BQ153" s="92"/>
      <c r="BR153" s="92"/>
      <c r="BS153" s="92"/>
      <c r="BT153" s="92"/>
      <c r="BU153" s="92"/>
      <c r="BV153" s="92"/>
      <c r="BW153" s="92"/>
      <c r="BX153" s="92"/>
      <c r="BY153" s="92"/>
      <c r="BZ153" s="92"/>
      <c r="CA153" s="92"/>
      <c r="CB153" s="92"/>
      <c r="CC153" s="92"/>
      <c r="CD153" s="92"/>
      <c r="CE153" s="92"/>
      <c r="CF153" s="92"/>
      <c r="CG153" s="92"/>
      <c r="CH153" s="92"/>
      <c r="CI153" s="92"/>
      <c r="CJ153" s="92"/>
      <c r="CK153" s="92"/>
    </row>
    <row r="154" spans="2:89" ht="13.5" customHeight="1" thickBot="1">
      <c r="B154" s="648" t="s">
        <v>100</v>
      </c>
      <c r="C154" s="649"/>
      <c r="D154" s="770">
        <f>'12-18л. МЕНЮ '!D573</f>
        <v>560</v>
      </c>
      <c r="E154" s="7"/>
      <c r="I154" s="158"/>
      <c r="J154" s="468"/>
      <c r="O154" s="92"/>
      <c r="P154" s="102"/>
      <c r="Q154" s="102"/>
      <c r="R154" s="11"/>
      <c r="S154" s="44"/>
      <c r="T154" s="11"/>
      <c r="U154" s="88"/>
      <c r="V154" s="92"/>
      <c r="W154" s="88"/>
      <c r="X154" s="87"/>
      <c r="Y154" s="120"/>
      <c r="Z154" s="155"/>
      <c r="AA154" s="11"/>
      <c r="AB154" s="44"/>
      <c r="AC154" s="11"/>
      <c r="AD154" s="11"/>
      <c r="AE154" s="92"/>
      <c r="AF154" s="92"/>
      <c r="AG154" s="92"/>
      <c r="AH154" s="92"/>
      <c r="AI154" s="92"/>
      <c r="AJ154" s="92"/>
      <c r="AK154" s="97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  <c r="BM154" s="92"/>
      <c r="BN154" s="92"/>
      <c r="BO154" s="92"/>
      <c r="BP154" s="92"/>
      <c r="BQ154" s="92"/>
      <c r="BR154" s="92"/>
      <c r="BS154" s="92"/>
      <c r="BT154" s="92"/>
      <c r="BU154" s="92"/>
      <c r="BV154" s="92"/>
      <c r="BW154" s="92"/>
      <c r="BX154" s="92"/>
      <c r="BY154" s="92"/>
      <c r="BZ154" s="92"/>
      <c r="CA154" s="92"/>
      <c r="CB154" s="92"/>
      <c r="CC154" s="92"/>
      <c r="CD154" s="92"/>
      <c r="CE154" s="92"/>
      <c r="CF154" s="92"/>
      <c r="CG154" s="92"/>
      <c r="CH154" s="92"/>
      <c r="CI154" s="92"/>
      <c r="CJ154" s="92"/>
      <c r="CK154" s="92"/>
    </row>
    <row r="155" spans="2:89" ht="13.5" customHeight="1">
      <c r="B155" s="529"/>
      <c r="C155" s="300" t="s">
        <v>27</v>
      </c>
      <c r="D155" s="203"/>
      <c r="E155" s="7"/>
      <c r="I155" s="158"/>
      <c r="J155" s="468"/>
      <c r="O155" s="506"/>
      <c r="P155" s="506"/>
      <c r="Q155" s="159"/>
      <c r="R155" s="11"/>
      <c r="S155" s="44"/>
      <c r="T155" s="11"/>
      <c r="U155" s="88"/>
      <c r="V155" s="92"/>
      <c r="W155" s="88"/>
      <c r="X155" s="87"/>
      <c r="Y155" s="120"/>
      <c r="Z155" s="155"/>
      <c r="AA155" s="11"/>
      <c r="AB155" s="44"/>
      <c r="AC155" s="11"/>
      <c r="AD155" s="11"/>
      <c r="AE155" s="92"/>
      <c r="AF155" s="87"/>
      <c r="AG155" s="126"/>
      <c r="AH155" s="92"/>
      <c r="AI155" s="92"/>
      <c r="AJ155" s="87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2"/>
      <c r="BJ155" s="92"/>
      <c r="BK155" s="92"/>
      <c r="BL155" s="92"/>
      <c r="BM155" s="92"/>
      <c r="BN155" s="92"/>
      <c r="BO155" s="92"/>
      <c r="BP155" s="92"/>
      <c r="BQ155" s="92"/>
      <c r="BR155" s="92"/>
      <c r="BS155" s="92"/>
      <c r="BT155" s="92"/>
      <c r="BU155" s="92"/>
      <c r="BV155" s="92"/>
      <c r="BW155" s="92"/>
      <c r="BX155" s="92"/>
      <c r="BY155" s="92"/>
      <c r="BZ155" s="92"/>
      <c r="CA155" s="92"/>
      <c r="CB155" s="92"/>
      <c r="CC155" s="92"/>
      <c r="CD155" s="92"/>
      <c r="CE155" s="92"/>
      <c r="CF155" s="92"/>
      <c r="CG155" s="92"/>
      <c r="CH155" s="92"/>
      <c r="CI155" s="92"/>
      <c r="CJ155" s="92"/>
      <c r="CK155" s="92"/>
    </row>
    <row r="156" spans="2:89" ht="16.5" customHeight="1">
      <c r="B156" s="340" t="str">
        <f>'12-18л. МЕНЮ '!J577</f>
        <v>54-31з/22</v>
      </c>
      <c r="C156" s="706" t="str">
        <f>'12-18л. МЕНЮ '!C577</f>
        <v xml:space="preserve">Капуста с </v>
      </c>
      <c r="D156" s="305">
        <f>'12-18л. МЕНЮ '!D577</f>
        <v>100</v>
      </c>
      <c r="E156" s="7"/>
      <c r="I156" s="158"/>
      <c r="J156" s="481"/>
      <c r="O156" s="508"/>
      <c r="P156" s="508"/>
      <c r="Q156" s="184"/>
      <c r="R156" s="11"/>
      <c r="S156" s="44"/>
      <c r="T156" s="11"/>
      <c r="U156" s="88"/>
      <c r="V156" s="92"/>
      <c r="W156" s="88"/>
      <c r="X156" s="242"/>
      <c r="Y156" s="243"/>
      <c r="Z156" s="155"/>
      <c r="AA156" s="11"/>
      <c r="AB156" s="44"/>
      <c r="AC156" s="11"/>
      <c r="AD156" s="11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  <c r="BM156" s="92"/>
      <c r="BN156" s="92"/>
      <c r="BO156" s="92"/>
      <c r="BP156" s="92"/>
      <c r="BQ156" s="92"/>
      <c r="BR156" s="92"/>
      <c r="BS156" s="92"/>
      <c r="BT156" s="92"/>
      <c r="BU156" s="92"/>
      <c r="BV156" s="92"/>
      <c r="BW156" s="92"/>
      <c r="BX156" s="92"/>
      <c r="BY156" s="92"/>
      <c r="BZ156" s="92"/>
      <c r="CA156" s="92"/>
      <c r="CB156" s="92"/>
      <c r="CC156" s="92"/>
      <c r="CD156" s="92"/>
      <c r="CE156" s="92"/>
      <c r="CF156" s="92"/>
      <c r="CG156" s="92"/>
      <c r="CH156" s="92"/>
      <c r="CI156" s="92"/>
      <c r="CJ156" s="92"/>
      <c r="CK156" s="92"/>
    </row>
    <row r="157" spans="2:89" ht="14.25" customHeight="1">
      <c r="B157" s="252" t="str">
        <f>'12-18л. МЕНЮ '!J578</f>
        <v>54-32з/22</v>
      </c>
      <c r="C157" s="705" t="str">
        <f>'12-18л. МЕНЮ '!C578</f>
        <v>морковью в нарезке</v>
      </c>
      <c r="D157" s="65"/>
      <c r="E157" s="7"/>
      <c r="I157" s="158"/>
      <c r="J157" s="181"/>
      <c r="O157" s="102"/>
      <c r="P157" s="102"/>
      <c r="Q157" s="637"/>
      <c r="R157" s="11"/>
      <c r="S157" s="44"/>
      <c r="T157" s="11"/>
      <c r="U157" s="88"/>
      <c r="V157" s="186"/>
      <c r="W157" s="88"/>
      <c r="X157" s="242"/>
      <c r="Y157" s="243"/>
      <c r="Z157" s="155"/>
      <c r="AA157" s="11"/>
      <c r="AB157" s="44"/>
      <c r="AC157" s="11"/>
      <c r="AD157" s="11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92"/>
      <c r="BM157" s="92"/>
      <c r="BN157" s="92"/>
      <c r="BO157" s="92"/>
      <c r="BP157" s="92"/>
      <c r="BQ157" s="92"/>
      <c r="BR157" s="92"/>
      <c r="BS157" s="92"/>
      <c r="BT157" s="92"/>
      <c r="BU157" s="92"/>
      <c r="BV157" s="92"/>
      <c r="BW157" s="92"/>
      <c r="BX157" s="92"/>
      <c r="BY157" s="92"/>
      <c r="BZ157" s="92"/>
      <c r="CA157" s="92"/>
      <c r="CB157" s="92"/>
      <c r="CC157" s="92"/>
      <c r="CD157" s="92"/>
      <c r="CE157" s="92"/>
      <c r="CF157" s="92"/>
      <c r="CG157" s="92"/>
      <c r="CH157" s="92"/>
      <c r="CI157" s="92"/>
      <c r="CJ157" s="92"/>
      <c r="CK157" s="92"/>
    </row>
    <row r="158" spans="2:89" ht="15" customHeight="1">
      <c r="B158" s="997" t="str">
        <f>'12-18л. МЕНЮ '!J579</f>
        <v>100 / 21</v>
      </c>
      <c r="C158" s="707" t="str">
        <f>'12-18л. МЕНЮ '!C579</f>
        <v>Рассольник ленинградский</v>
      </c>
      <c r="D158" s="305">
        <f>'12-18л. МЕНЮ '!D579</f>
        <v>250</v>
      </c>
      <c r="E158" s="7"/>
      <c r="I158" s="158"/>
      <c r="J158" s="189"/>
      <c r="O158" s="92"/>
      <c r="P158" s="92"/>
      <c r="Q158" s="92"/>
      <c r="R158" s="11"/>
      <c r="S158" s="44"/>
      <c r="T158" s="11"/>
      <c r="U158" s="113"/>
      <c r="V158" s="92"/>
      <c r="W158" s="88"/>
      <c r="X158" s="224"/>
      <c r="Y158" s="120"/>
      <c r="Z158" s="155"/>
      <c r="AA158" s="11"/>
      <c r="AB158" s="44"/>
      <c r="AC158" s="11"/>
      <c r="AD158" s="11"/>
      <c r="AE158" s="92"/>
      <c r="AF158" s="94"/>
      <c r="AG158" s="124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  <c r="BH158" s="92"/>
      <c r="BI158" s="92"/>
      <c r="BJ158" s="92"/>
      <c r="BK158" s="92"/>
      <c r="BL158" s="92"/>
      <c r="BM158" s="92"/>
      <c r="BN158" s="92"/>
      <c r="BO158" s="92"/>
      <c r="BP158" s="92"/>
      <c r="BQ158" s="92"/>
      <c r="BR158" s="92"/>
      <c r="BS158" s="92"/>
      <c r="BT158" s="92"/>
      <c r="BU158" s="92"/>
      <c r="BV158" s="92"/>
      <c r="BW158" s="92"/>
      <c r="BX158" s="92"/>
      <c r="BY158" s="92"/>
      <c r="BZ158" s="92"/>
      <c r="CA158" s="92"/>
      <c r="CB158" s="92"/>
      <c r="CC158" s="92"/>
      <c r="CD158" s="92"/>
      <c r="CE158" s="92"/>
      <c r="CF158" s="92"/>
      <c r="CG158" s="92"/>
      <c r="CH158" s="92"/>
      <c r="CI158" s="92"/>
      <c r="CJ158" s="92"/>
      <c r="CK158" s="92"/>
    </row>
    <row r="159" spans="2:89" ht="12" customHeight="1">
      <c r="B159" s="980" t="str">
        <f>'12-18л. МЕНЮ '!J580</f>
        <v>334/22</v>
      </c>
      <c r="C159" s="222" t="str">
        <f>'12-18л. МЕНЮ '!C580</f>
        <v>Рагу из овощей</v>
      </c>
      <c r="D159" s="981">
        <f>'12-18л. МЕНЮ '!D580</f>
        <v>180</v>
      </c>
      <c r="E159" s="7"/>
      <c r="I159" s="514"/>
      <c r="J159" s="107"/>
      <c r="O159" s="92"/>
      <c r="P159" s="92"/>
      <c r="Q159" s="107"/>
      <c r="R159" s="11"/>
      <c r="S159" s="44"/>
      <c r="T159" s="11"/>
      <c r="U159" s="92"/>
      <c r="V159" s="92"/>
      <c r="W159" s="88"/>
      <c r="X159" s="87"/>
      <c r="Y159" s="120"/>
      <c r="Z159" s="155"/>
      <c r="AA159" s="11"/>
      <c r="AB159" s="44"/>
      <c r="AC159" s="11"/>
      <c r="AD159" s="11"/>
      <c r="AE159" s="92"/>
      <c r="AF159" s="94"/>
      <c r="AG159" s="124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  <c r="BM159" s="92"/>
      <c r="BN159" s="92"/>
      <c r="BO159" s="92"/>
      <c r="BP159" s="92"/>
      <c r="BQ159" s="92"/>
      <c r="BR159" s="92"/>
      <c r="BS159" s="92"/>
      <c r="BT159" s="92"/>
      <c r="BU159" s="92"/>
      <c r="BV159" s="92"/>
      <c r="BW159" s="92"/>
      <c r="BX159" s="92"/>
      <c r="BY159" s="92"/>
      <c r="BZ159" s="92"/>
      <c r="CA159" s="92"/>
      <c r="CB159" s="92"/>
      <c r="CC159" s="92"/>
      <c r="CD159" s="92"/>
      <c r="CE159" s="92"/>
      <c r="CF159" s="92"/>
      <c r="CG159" s="92"/>
      <c r="CH159" s="92"/>
      <c r="CI159" s="92"/>
      <c r="CJ159" s="92"/>
      <c r="CK159" s="92"/>
    </row>
    <row r="160" spans="2:89" ht="12.75" customHeight="1">
      <c r="B160" s="252" t="str">
        <f>'12-18л. МЕНЮ '!J581</f>
        <v>466/22</v>
      </c>
      <c r="C160" s="705" t="str">
        <f>'12-18л. МЕНЮ '!C581</f>
        <v xml:space="preserve">Шницель рыбный </v>
      </c>
      <c r="D160" s="984">
        <f>'12-18л. МЕНЮ '!D581</f>
        <v>105</v>
      </c>
      <c r="E160" s="7"/>
      <c r="I160" s="107"/>
      <c r="J160" s="468"/>
      <c r="O160" s="92"/>
      <c r="P160" s="92"/>
      <c r="Q160" s="107"/>
      <c r="R160" s="11"/>
      <c r="S160" s="44"/>
      <c r="T160" s="11"/>
      <c r="U160" s="92"/>
      <c r="V160" s="92"/>
      <c r="W160" s="90"/>
      <c r="X160" s="87"/>
      <c r="Y160" s="115"/>
      <c r="Z160" s="155"/>
      <c r="AA160" s="11"/>
      <c r="AB160" s="44"/>
      <c r="AC160" s="11"/>
      <c r="AD160" s="11"/>
      <c r="AE160" s="92"/>
      <c r="AF160" s="92"/>
      <c r="AG160" s="88"/>
      <c r="AH160" s="87"/>
      <c r="AI160" s="88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  <c r="BM160" s="92"/>
      <c r="BN160" s="92"/>
      <c r="BO160" s="92"/>
      <c r="BP160" s="92"/>
      <c r="BQ160" s="92"/>
      <c r="BR160" s="92"/>
      <c r="BS160" s="92"/>
      <c r="BT160" s="92"/>
      <c r="BU160" s="92"/>
      <c r="BV160" s="92"/>
      <c r="BW160" s="92"/>
      <c r="BX160" s="92"/>
      <c r="BY160" s="92"/>
      <c r="BZ160" s="92"/>
      <c r="CA160" s="92"/>
      <c r="CB160" s="92"/>
      <c r="CC160" s="92"/>
      <c r="CD160" s="92"/>
      <c r="CE160" s="92"/>
      <c r="CF160" s="92"/>
      <c r="CG160" s="92"/>
      <c r="CH160" s="92"/>
      <c r="CI160" s="92"/>
      <c r="CJ160" s="92"/>
      <c r="CK160" s="92"/>
    </row>
    <row r="161" spans="2:89" ht="12.75" customHeight="1">
      <c r="B161" s="340" t="str">
        <f>'12-18л. МЕНЮ '!J582</f>
        <v>481/21</v>
      </c>
      <c r="C161" s="706" t="str">
        <f>'12-18л. МЕНЮ '!C582</f>
        <v>Кисель   витаминный</v>
      </c>
      <c r="D161" s="305">
        <f>'12-18л. МЕНЮ '!D582</f>
        <v>195</v>
      </c>
      <c r="E161" s="1300"/>
      <c r="I161" s="107"/>
      <c r="J161" s="468"/>
      <c r="O161" s="92"/>
      <c r="P161" s="92"/>
      <c r="Q161" s="92"/>
      <c r="R161" s="11"/>
      <c r="S161" s="44"/>
      <c r="T161" s="11"/>
      <c r="U161" s="92"/>
      <c r="V161" s="92"/>
      <c r="W161" s="88"/>
      <c r="X161" s="87"/>
      <c r="Y161" s="126"/>
      <c r="Z161" s="328"/>
      <c r="AA161" s="11"/>
      <c r="AB161" s="44"/>
      <c r="AC161" s="11"/>
      <c r="AD161" s="11"/>
      <c r="AE161" s="92"/>
      <c r="AF161" s="92"/>
      <c r="AG161" s="92"/>
      <c r="AH161" s="87"/>
      <c r="AI161" s="90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  <c r="BM161" s="92"/>
      <c r="BN161" s="92"/>
      <c r="BO161" s="92"/>
      <c r="BP161" s="92"/>
      <c r="BQ161" s="92"/>
      <c r="BR161" s="92"/>
      <c r="BS161" s="92"/>
      <c r="BT161" s="92"/>
      <c r="BU161" s="92"/>
      <c r="BV161" s="92"/>
      <c r="BW161" s="92"/>
      <c r="BX161" s="92"/>
      <c r="BY161" s="92"/>
      <c r="BZ161" s="92"/>
      <c r="CA161" s="92"/>
      <c r="CB161" s="92"/>
      <c r="CC161" s="92"/>
      <c r="CD161" s="92"/>
      <c r="CE161" s="92"/>
      <c r="CF161" s="92"/>
      <c r="CG161" s="92"/>
      <c r="CH161" s="92"/>
      <c r="CI161" s="92"/>
      <c r="CJ161" s="92"/>
      <c r="CK161" s="92"/>
    </row>
    <row r="162" spans="2:89" ht="11.25" customHeight="1">
      <c r="B162" s="980" t="str">
        <f>'12-18л. МЕНЮ '!J583</f>
        <v>Пром.пр.</v>
      </c>
      <c r="C162" s="222" t="str">
        <f>'12-18л. МЕНЮ '!C583</f>
        <v>Хлеб пшеничный</v>
      </c>
      <c r="D162" s="981">
        <f>'12-18л. МЕНЮ '!D583</f>
        <v>70</v>
      </c>
      <c r="E162" s="1302"/>
      <c r="I162" s="158"/>
      <c r="J162" s="468"/>
      <c r="M162" s="107"/>
      <c r="N162" s="107"/>
      <c r="O162" s="92"/>
      <c r="P162" s="92"/>
      <c r="Q162" s="107"/>
      <c r="R162" s="11"/>
      <c r="S162" s="44"/>
      <c r="T162" s="11"/>
      <c r="U162" s="92"/>
      <c r="V162" s="92"/>
      <c r="W162" s="88"/>
      <c r="X162" s="87"/>
      <c r="Y162" s="126"/>
      <c r="Z162" s="155"/>
      <c r="AA162" s="11"/>
      <c r="AB162" s="44"/>
      <c r="AC162" s="11"/>
      <c r="AD162" s="11"/>
      <c r="AE162" s="92"/>
      <c r="AF162" s="171"/>
      <c r="AG162" s="239"/>
      <c r="AH162" s="87"/>
      <c r="AI162" s="92"/>
      <c r="AJ162" s="92"/>
      <c r="AK162" s="169"/>
      <c r="AL162" s="169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  <c r="BM162" s="92"/>
      <c r="BN162" s="92"/>
      <c r="BO162" s="92"/>
      <c r="BP162" s="92"/>
      <c r="BQ162" s="92"/>
      <c r="BR162" s="92"/>
      <c r="BS162" s="92"/>
      <c r="BT162" s="92"/>
      <c r="BU162" s="92"/>
      <c r="BV162" s="92"/>
      <c r="BW162" s="92"/>
      <c r="BX162" s="92"/>
      <c r="BY162" s="92"/>
      <c r="BZ162" s="92"/>
      <c r="CA162" s="92"/>
      <c r="CB162" s="92"/>
      <c r="CC162" s="92"/>
      <c r="CD162" s="92"/>
      <c r="CE162" s="92"/>
      <c r="CF162" s="92"/>
      <c r="CG162" s="92"/>
      <c r="CH162" s="92"/>
      <c r="CI162" s="92"/>
      <c r="CJ162" s="92"/>
      <c r="CK162" s="92"/>
    </row>
    <row r="163" spans="2:89" ht="14.25" customHeight="1">
      <c r="B163" s="252" t="str">
        <f>'12-18л. МЕНЮ '!J584</f>
        <v>Пром.пр.</v>
      </c>
      <c r="C163" s="705" t="str">
        <f>'12-18л. МЕНЮ '!C584</f>
        <v>Хлеб ржаной</v>
      </c>
      <c r="D163" s="984">
        <f>'12-18л. МЕНЮ '!D584</f>
        <v>40</v>
      </c>
      <c r="E163" s="314"/>
      <c r="I163" s="158"/>
      <c r="J163" s="468"/>
      <c r="M163" s="107"/>
      <c r="N163" s="88"/>
      <c r="O163" s="456"/>
      <c r="P163" s="107"/>
      <c r="Q163" s="107"/>
      <c r="R163" s="11"/>
      <c r="S163" s="44"/>
      <c r="T163" s="11"/>
      <c r="U163" s="88"/>
      <c r="V163" s="87"/>
      <c r="W163" s="88"/>
      <c r="X163" s="87"/>
      <c r="Y163" s="126"/>
      <c r="Z163" s="155"/>
      <c r="AA163" s="11"/>
      <c r="AB163" s="44"/>
      <c r="AC163" s="11"/>
      <c r="AD163" s="11"/>
      <c r="AE163" s="11"/>
      <c r="AF163" s="87"/>
      <c r="AG163" s="120"/>
      <c r="AH163" s="87"/>
      <c r="AI163" s="92"/>
      <c r="AJ163" s="92"/>
      <c r="AK163" s="169"/>
      <c r="AL163" s="169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  <c r="BM163" s="92"/>
      <c r="BN163" s="92"/>
      <c r="BO163" s="92"/>
      <c r="BP163" s="92"/>
      <c r="BQ163" s="92"/>
      <c r="BR163" s="92"/>
      <c r="BS163" s="92"/>
      <c r="BT163" s="92"/>
      <c r="BU163" s="92"/>
      <c r="BV163" s="92"/>
      <c r="BW163" s="92"/>
      <c r="BX163" s="92"/>
      <c r="BY163" s="92"/>
      <c r="BZ163" s="92"/>
      <c r="CA163" s="92"/>
      <c r="CB163" s="92"/>
      <c r="CC163" s="92"/>
      <c r="CD163" s="92"/>
      <c r="CE163" s="92"/>
      <c r="CF163" s="92"/>
      <c r="CG163" s="92"/>
      <c r="CH163" s="92"/>
      <c r="CI163" s="92"/>
      <c r="CJ163" s="92"/>
      <c r="CK163" s="92"/>
    </row>
    <row r="164" spans="2:89" ht="13.5" customHeight="1">
      <c r="B164" s="764" t="str">
        <f>'12-18л. МЕНЮ '!J585</f>
        <v>749 / 22</v>
      </c>
      <c r="C164" s="222" t="str">
        <f>'12-18л. МЕНЮ '!C585</f>
        <v xml:space="preserve">Плоды свежие (яблоко) </v>
      </c>
      <c r="D164" s="305">
        <f>'12-18л. МЕНЮ '!D585</f>
        <v>100</v>
      </c>
      <c r="E164" s="1303"/>
      <c r="I164" s="158"/>
      <c r="J164" s="468"/>
      <c r="M164" s="410"/>
      <c r="N164" s="102"/>
      <c r="O164" s="102"/>
      <c r="P164" s="102"/>
      <c r="Q164" s="102"/>
      <c r="R164" s="11"/>
      <c r="S164" s="44"/>
      <c r="T164" s="11"/>
      <c r="U164" s="92"/>
      <c r="V164" s="92"/>
      <c r="W164" s="88"/>
      <c r="X164" s="91"/>
      <c r="Y164" s="115"/>
      <c r="Z164" s="155"/>
      <c r="AA164" s="11"/>
      <c r="AB164" s="44"/>
      <c r="AC164" s="11"/>
      <c r="AD164" s="11"/>
      <c r="AE164" s="71"/>
      <c r="AF164" s="92"/>
      <c r="AG164" s="92"/>
      <c r="AH164" s="88"/>
      <c r="AI164" s="88"/>
      <c r="AJ164" s="92"/>
      <c r="AK164" s="169"/>
      <c r="AL164" s="169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  <c r="BM164" s="92"/>
      <c r="BN164" s="92"/>
      <c r="BO164" s="92"/>
      <c r="BP164" s="92"/>
      <c r="BQ164" s="92"/>
      <c r="BR164" s="92"/>
      <c r="BS164" s="92"/>
      <c r="BT164" s="92"/>
      <c r="BU164" s="92"/>
      <c r="BV164" s="92"/>
      <c r="BW164" s="92"/>
      <c r="BX164" s="92"/>
      <c r="BY164" s="92"/>
      <c r="BZ164" s="92"/>
      <c r="CA164" s="92"/>
      <c r="CB164" s="92"/>
      <c r="CC164" s="92"/>
      <c r="CD164" s="92"/>
      <c r="CE164" s="92"/>
      <c r="CF164" s="92"/>
      <c r="CG164" s="92"/>
      <c r="CH164" s="92"/>
      <c r="CI164" s="92"/>
      <c r="CJ164" s="92"/>
      <c r="CK164" s="92"/>
    </row>
    <row r="165" spans="2:89" ht="13.5" customHeight="1" thickBot="1">
      <c r="B165" s="648" t="s">
        <v>101</v>
      </c>
      <c r="C165" s="649"/>
      <c r="D165" s="864">
        <f>'12-18л. МЕНЮ '!D586</f>
        <v>1040</v>
      </c>
      <c r="E165" s="509"/>
      <c r="I165" s="158"/>
      <c r="J165" s="468"/>
      <c r="M165" s="107"/>
      <c r="N165" s="85"/>
      <c r="O165" s="296"/>
      <c r="P165" s="296"/>
      <c r="Q165" s="102"/>
      <c r="R165" s="11"/>
      <c r="S165" s="44"/>
      <c r="T165" s="11"/>
      <c r="U165" s="92"/>
      <c r="V165" s="92"/>
      <c r="W165" s="88"/>
      <c r="X165" s="193"/>
      <c r="Y165" s="244"/>
      <c r="Z165" s="155"/>
      <c r="AA165" s="11"/>
      <c r="AB165" s="44"/>
      <c r="AC165" s="11"/>
      <c r="AD165" s="11"/>
      <c r="AE165" s="11"/>
      <c r="AF165" s="92"/>
      <c r="AG165" s="92"/>
      <c r="AH165" s="88"/>
      <c r="AI165" s="88"/>
      <c r="AJ165" s="92"/>
      <c r="AK165" s="88"/>
      <c r="AL165" s="88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  <c r="BM165" s="92"/>
      <c r="BN165" s="92"/>
      <c r="BO165" s="92"/>
      <c r="BP165" s="92"/>
      <c r="BQ165" s="92"/>
      <c r="BR165" s="92"/>
      <c r="BS165" s="92"/>
      <c r="BT165" s="92"/>
      <c r="BU165" s="92"/>
      <c r="BV165" s="92"/>
      <c r="BW165" s="92"/>
      <c r="BX165" s="92"/>
      <c r="BY165" s="92"/>
      <c r="BZ165" s="92"/>
      <c r="CA165" s="92"/>
      <c r="CB165" s="92"/>
      <c r="CC165" s="92"/>
      <c r="CD165" s="92"/>
      <c r="CE165" s="92"/>
      <c r="CF165" s="92"/>
      <c r="CG165" s="92"/>
      <c r="CH165" s="92"/>
      <c r="CI165" s="92"/>
      <c r="CJ165" s="92"/>
      <c r="CK165" s="92"/>
    </row>
    <row r="166" spans="2:89" ht="12.75" customHeight="1">
      <c r="B166" s="749"/>
      <c r="C166" s="743" t="s">
        <v>71</v>
      </c>
      <c r="D166" s="750"/>
      <c r="E166" s="482"/>
      <c r="I166" s="158"/>
      <c r="J166" s="181"/>
      <c r="M166" s="102"/>
      <c r="N166" s="107"/>
      <c r="O166" s="431"/>
      <c r="P166" s="431"/>
      <c r="Q166" s="431"/>
      <c r="R166" s="11"/>
      <c r="S166" s="44"/>
      <c r="T166" s="11"/>
      <c r="U166" s="92"/>
      <c r="V166" s="92"/>
      <c r="W166" s="88"/>
      <c r="X166" s="164"/>
      <c r="Y166" s="327"/>
      <c r="Z166" s="155"/>
      <c r="AA166" s="11"/>
      <c r="AB166" s="44"/>
      <c r="AC166" s="11"/>
      <c r="AD166" s="11"/>
      <c r="AE166" s="87"/>
      <c r="AF166" s="92"/>
      <c r="AG166" s="92"/>
      <c r="AH166" s="161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  <c r="BM166" s="92"/>
      <c r="BN166" s="92"/>
      <c r="BO166" s="92"/>
      <c r="BP166" s="92"/>
      <c r="BQ166" s="92"/>
      <c r="BR166" s="92"/>
      <c r="BS166" s="92"/>
      <c r="BT166" s="92"/>
      <c r="BU166" s="92"/>
      <c r="BV166" s="92"/>
      <c r="BW166" s="92"/>
      <c r="BX166" s="92"/>
      <c r="BY166" s="92"/>
      <c r="BZ166" s="92"/>
      <c r="CA166" s="92"/>
      <c r="CB166" s="92"/>
      <c r="CC166" s="92"/>
      <c r="CD166" s="92"/>
      <c r="CE166" s="92"/>
      <c r="CF166" s="92"/>
      <c r="CG166" s="92"/>
      <c r="CH166" s="92"/>
      <c r="CI166" s="92"/>
      <c r="CJ166" s="92"/>
      <c r="CK166" s="92"/>
    </row>
    <row r="167" spans="2:89" ht="14.25" customHeight="1">
      <c r="B167" s="643" t="str">
        <f>'12-18л. МЕНЮ '!J590</f>
        <v>783 /22</v>
      </c>
      <c r="C167" s="207" t="str">
        <f>'12-18л. МЕНЮ '!C590</f>
        <v>Чай фруктовый</v>
      </c>
      <c r="D167" s="221">
        <f>'12-18л. МЕНЮ '!D590</f>
        <v>200</v>
      </c>
      <c r="E167" s="107"/>
      <c r="I167" s="158"/>
      <c r="J167" s="189"/>
      <c r="M167" s="107"/>
      <c r="N167" s="176"/>
      <c r="O167" s="729"/>
      <c r="P167" s="729"/>
      <c r="Q167" s="729"/>
      <c r="R167" s="11"/>
      <c r="S167" s="44"/>
      <c r="T167" s="11"/>
      <c r="U167" s="92"/>
      <c r="V167" s="92"/>
      <c r="W167" s="90"/>
      <c r="X167" s="164"/>
      <c r="Y167" s="327"/>
      <c r="Z167" s="155"/>
      <c r="AA167" s="11"/>
      <c r="AB167" s="44"/>
      <c r="AC167" s="11"/>
      <c r="AD167" s="11"/>
      <c r="AE167" s="11"/>
      <c r="AF167" s="92"/>
      <c r="AG167" s="92"/>
      <c r="AH167" s="88"/>
      <c r="AI167" s="87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92"/>
      <c r="BG167" s="92"/>
      <c r="BH167" s="92"/>
      <c r="BI167" s="92"/>
      <c r="BJ167" s="92"/>
      <c r="BK167" s="92"/>
      <c r="BL167" s="92"/>
      <c r="BM167" s="92"/>
      <c r="BN167" s="92"/>
      <c r="BO167" s="92"/>
      <c r="BP167" s="92"/>
      <c r="BQ167" s="92"/>
      <c r="BR167" s="92"/>
      <c r="BS167" s="92"/>
      <c r="BT167" s="92"/>
      <c r="BU167" s="92"/>
      <c r="BV167" s="92"/>
      <c r="BW167" s="92"/>
      <c r="BX167" s="92"/>
      <c r="BY167" s="92"/>
      <c r="BZ167" s="92"/>
      <c r="CA167" s="92"/>
      <c r="CB167" s="92"/>
      <c r="CC167" s="92"/>
      <c r="CD167" s="92"/>
      <c r="CE167" s="92"/>
      <c r="CF167" s="92"/>
      <c r="CG167" s="92"/>
      <c r="CH167" s="92"/>
      <c r="CI167" s="92"/>
      <c r="CJ167" s="92"/>
      <c r="CK167" s="92"/>
    </row>
    <row r="168" spans="2:89" ht="14.25" customHeight="1">
      <c r="B168" s="643" t="str">
        <f>'12-18л. МЕНЮ '!J591</f>
        <v>525 /22</v>
      </c>
      <c r="C168" s="207" t="str">
        <f>'12-18л. МЕНЮ '!C591</f>
        <v>Голубцы с соусом</v>
      </c>
      <c r="D168" s="221">
        <f>'12-18л. МЕНЮ '!D591</f>
        <v>120</v>
      </c>
      <c r="E168" s="467"/>
      <c r="I168" s="515"/>
      <c r="J168" s="189"/>
      <c r="M168" s="11"/>
      <c r="N168" s="11"/>
      <c r="O168" s="44"/>
      <c r="P168" s="92"/>
      <c r="Q168" s="115"/>
      <c r="R168" s="11"/>
      <c r="S168" s="44"/>
      <c r="T168" s="11"/>
      <c r="U168" s="92"/>
      <c r="V168" s="92"/>
      <c r="W168" s="90"/>
      <c r="X168" s="164"/>
      <c r="Y168" s="327"/>
      <c r="Z168" s="155"/>
      <c r="AA168" s="11"/>
      <c r="AB168" s="44"/>
      <c r="AC168" s="11"/>
      <c r="AD168" s="11"/>
      <c r="AE168" s="91"/>
      <c r="AF168" s="87"/>
      <c r="AG168" s="174"/>
      <c r="AH168" s="88"/>
      <c r="AI168" s="87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2"/>
      <c r="BE168" s="92"/>
      <c r="BF168" s="92"/>
      <c r="BG168" s="92"/>
      <c r="BH168" s="92"/>
      <c r="BI168" s="92"/>
      <c r="BJ168" s="92"/>
      <c r="BK168" s="92"/>
      <c r="BL168" s="92"/>
      <c r="BM168" s="92"/>
      <c r="BN168" s="92"/>
      <c r="BO168" s="92"/>
      <c r="BP168" s="92"/>
      <c r="BQ168" s="92"/>
      <c r="BR168" s="92"/>
      <c r="BS168" s="92"/>
      <c r="BT168" s="92"/>
      <c r="BU168" s="92"/>
      <c r="BV168" s="92"/>
      <c r="BW168" s="92"/>
      <c r="BX168" s="92"/>
      <c r="BY168" s="92"/>
      <c r="BZ168" s="92"/>
      <c r="CA168" s="92"/>
      <c r="CB168" s="92"/>
      <c r="CC168" s="92"/>
      <c r="CD168" s="92"/>
      <c r="CE168" s="92"/>
      <c r="CF168" s="92"/>
      <c r="CG168" s="92"/>
      <c r="CH168" s="92"/>
      <c r="CI168" s="92"/>
      <c r="CJ168" s="92"/>
      <c r="CK168" s="92"/>
    </row>
    <row r="169" spans="2:89" ht="13.5" customHeight="1">
      <c r="B169" s="643" t="str">
        <f>'12-18л. МЕНЮ '!J592</f>
        <v>Пром.пр.</v>
      </c>
      <c r="C169" s="207" t="str">
        <f>'12-18л. МЕНЮ '!C592</f>
        <v>Хлеб пшеничный</v>
      </c>
      <c r="D169" s="221">
        <f>'12-18л. МЕНЮ '!D592</f>
        <v>30</v>
      </c>
      <c r="E169" s="509"/>
      <c r="I169" s="92"/>
      <c r="J169" s="107"/>
      <c r="M169" s="11"/>
      <c r="N169" s="11"/>
      <c r="O169" s="44"/>
      <c r="P169" s="92"/>
      <c r="Q169" s="126"/>
      <c r="R169" s="11"/>
      <c r="S169" s="414"/>
      <c r="T169" s="11"/>
      <c r="U169" s="92"/>
      <c r="V169" s="92"/>
      <c r="W169" s="90"/>
      <c r="X169" s="164"/>
      <c r="Y169" s="327"/>
      <c r="Z169" s="155"/>
      <c r="AA169" s="11"/>
      <c r="AB169" s="44"/>
      <c r="AC169" s="11"/>
      <c r="AD169" s="11"/>
      <c r="AE169" s="91"/>
      <c r="AF169" s="87"/>
      <c r="AG169" s="120"/>
      <c r="AH169" s="88"/>
      <c r="AI169" s="87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  <c r="BV169" s="92"/>
      <c r="BW169" s="92"/>
      <c r="BX169" s="92"/>
      <c r="BY169" s="92"/>
      <c r="BZ169" s="92"/>
      <c r="CA169" s="92"/>
      <c r="CB169" s="92"/>
      <c r="CC169" s="92"/>
      <c r="CD169" s="92"/>
      <c r="CE169" s="92"/>
      <c r="CF169" s="92"/>
      <c r="CG169" s="92"/>
      <c r="CH169" s="92"/>
      <c r="CI169" s="92"/>
      <c r="CJ169" s="92"/>
      <c r="CK169" s="92"/>
    </row>
    <row r="170" spans="2:89" ht="13.5" customHeight="1" thickBot="1">
      <c r="B170" s="648" t="s">
        <v>102</v>
      </c>
      <c r="C170" s="557"/>
      <c r="D170" s="777">
        <f>'12-18л. МЕНЮ '!D593</f>
        <v>350</v>
      </c>
      <c r="E170" s="11"/>
      <c r="I170" s="317"/>
      <c r="J170" s="107"/>
      <c r="M170" s="11"/>
      <c r="N170" s="11"/>
      <c r="O170" s="44"/>
      <c r="P170" s="92"/>
      <c r="Q170" s="126"/>
      <c r="R170" s="11"/>
      <c r="S170" s="44"/>
      <c r="T170" s="11"/>
      <c r="U170" s="92"/>
      <c r="V170" s="92"/>
      <c r="W170" s="90"/>
      <c r="X170" s="164"/>
      <c r="Y170" s="327"/>
      <c r="Z170" s="155"/>
      <c r="AA170" s="11"/>
      <c r="AB170" s="44"/>
      <c r="AC170" s="11"/>
      <c r="AD170" s="11"/>
      <c r="AE170" s="91"/>
      <c r="AF170" s="92"/>
      <c r="AG170" s="92"/>
      <c r="AH170" s="88"/>
      <c r="AI170" s="87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2"/>
      <c r="BE170" s="92"/>
      <c r="BF170" s="92"/>
      <c r="BG170" s="92"/>
      <c r="BH170" s="92"/>
      <c r="BI170" s="92"/>
      <c r="BJ170" s="92"/>
      <c r="BK170" s="92"/>
      <c r="BL170" s="92"/>
      <c r="BM170" s="92"/>
      <c r="BN170" s="92"/>
      <c r="BO170" s="92"/>
      <c r="BP170" s="92"/>
      <c r="BQ170" s="92"/>
      <c r="BR170" s="92"/>
      <c r="BS170" s="92"/>
      <c r="BT170" s="92"/>
      <c r="BU170" s="92"/>
      <c r="BV170" s="92"/>
      <c r="BW170" s="92"/>
      <c r="BX170" s="92"/>
      <c r="BY170" s="92"/>
      <c r="BZ170" s="92"/>
      <c r="CA170" s="92"/>
      <c r="CB170" s="92"/>
      <c r="CC170" s="92"/>
      <c r="CD170" s="92"/>
      <c r="CE170" s="92"/>
      <c r="CF170" s="92"/>
      <c r="CG170" s="92"/>
      <c r="CH170" s="92"/>
      <c r="CI170" s="92"/>
      <c r="CJ170" s="92"/>
      <c r="CK170" s="92"/>
    </row>
    <row r="171" spans="2:89" ht="12.75" customHeight="1">
      <c r="E171" s="11"/>
      <c r="I171" s="107"/>
      <c r="J171" s="638"/>
      <c r="M171" s="11"/>
      <c r="N171" s="11"/>
      <c r="O171" s="44"/>
      <c r="P171" s="92"/>
      <c r="Q171" s="173"/>
      <c r="R171" s="11"/>
      <c r="S171" s="44"/>
      <c r="T171" s="408"/>
      <c r="U171" s="92"/>
      <c r="V171" s="92"/>
      <c r="W171" s="90"/>
      <c r="X171" s="164"/>
      <c r="Y171" s="327"/>
      <c r="Z171" s="155"/>
      <c r="AA171" s="11"/>
      <c r="AB171" s="11"/>
      <c r="AC171" s="11"/>
      <c r="AD171" s="11"/>
      <c r="AE171" s="87"/>
      <c r="AF171" s="87"/>
      <c r="AG171" s="87"/>
      <c r="AH171" s="93"/>
      <c r="AI171" s="94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  <c r="BH171" s="92"/>
      <c r="BI171" s="92"/>
      <c r="BJ171" s="92"/>
      <c r="BK171" s="92"/>
      <c r="BL171" s="92"/>
      <c r="BM171" s="92"/>
      <c r="BN171" s="92"/>
      <c r="BO171" s="92"/>
      <c r="BP171" s="92"/>
      <c r="BQ171" s="92"/>
      <c r="BR171" s="92"/>
      <c r="BS171" s="92"/>
      <c r="BT171" s="92"/>
      <c r="BU171" s="92"/>
      <c r="BV171" s="92"/>
      <c r="BW171" s="92"/>
      <c r="BX171" s="92"/>
      <c r="BY171" s="92"/>
      <c r="BZ171" s="92"/>
      <c r="CA171" s="92"/>
      <c r="CB171" s="92"/>
      <c r="CC171" s="92"/>
      <c r="CD171" s="92"/>
      <c r="CE171" s="92"/>
      <c r="CF171" s="92"/>
      <c r="CG171" s="92"/>
      <c r="CH171" s="92"/>
      <c r="CI171" s="92"/>
      <c r="CJ171" s="92"/>
      <c r="CK171" s="92"/>
    </row>
    <row r="172" spans="2:89" ht="15" customHeight="1">
      <c r="E172" s="11"/>
      <c r="I172" s="107"/>
      <c r="J172" s="139"/>
      <c r="K172" s="92"/>
      <c r="M172" s="11"/>
      <c r="N172" s="11"/>
      <c r="O172" s="44"/>
      <c r="P172" s="92"/>
      <c r="Q172" s="124"/>
      <c r="R172" s="11"/>
      <c r="S172" s="44"/>
      <c r="T172" s="11"/>
      <c r="U172" s="92"/>
      <c r="V172" s="92"/>
      <c r="W172" s="90"/>
      <c r="X172" s="91"/>
      <c r="Y172" s="115"/>
      <c r="Z172" s="90"/>
      <c r="AA172" s="11"/>
      <c r="AB172" s="11"/>
      <c r="AC172" s="11"/>
      <c r="AD172" s="11"/>
      <c r="AE172" s="11"/>
      <c r="AF172" s="92"/>
      <c r="AG172" s="91"/>
      <c r="AH172" s="93"/>
      <c r="AI172" s="94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  <c r="AV172" s="92"/>
      <c r="AW172" s="92"/>
      <c r="AX172" s="92"/>
      <c r="AY172" s="92"/>
      <c r="AZ172" s="92"/>
      <c r="BA172" s="92"/>
      <c r="BB172" s="92"/>
      <c r="BC172" s="92"/>
      <c r="BD172" s="92"/>
      <c r="BE172" s="92"/>
      <c r="BF172" s="92"/>
      <c r="BG172" s="92"/>
      <c r="BH172" s="92"/>
      <c r="BI172" s="92"/>
      <c r="BJ172" s="92"/>
      <c r="BK172" s="92"/>
      <c r="BL172" s="92"/>
      <c r="BM172" s="92"/>
      <c r="BN172" s="92"/>
      <c r="BO172" s="92"/>
      <c r="BP172" s="92"/>
      <c r="BQ172" s="92"/>
      <c r="BR172" s="92"/>
      <c r="BS172" s="92"/>
      <c r="BT172" s="92"/>
      <c r="BU172" s="92"/>
      <c r="BV172" s="92"/>
      <c r="BW172" s="92"/>
      <c r="BX172" s="92"/>
      <c r="BY172" s="92"/>
      <c r="BZ172" s="92"/>
      <c r="CA172" s="92"/>
      <c r="CB172" s="92"/>
      <c r="CC172" s="92"/>
      <c r="CD172" s="92"/>
      <c r="CE172" s="92"/>
      <c r="CF172" s="92"/>
      <c r="CG172" s="92"/>
      <c r="CH172" s="92"/>
      <c r="CI172" s="92"/>
      <c r="CJ172" s="92"/>
      <c r="CK172" s="92"/>
    </row>
    <row r="173" spans="2:89" ht="12.75" customHeight="1">
      <c r="E173" s="11"/>
      <c r="I173" s="498"/>
      <c r="J173" s="92"/>
      <c r="K173" s="92"/>
      <c r="M173" s="11"/>
      <c r="N173" s="11"/>
      <c r="O173" s="44"/>
      <c r="P173" s="92"/>
      <c r="Q173" s="126"/>
      <c r="R173" s="3"/>
      <c r="S173" s="3"/>
      <c r="T173" s="415"/>
      <c r="U173" s="92"/>
      <c r="V173" s="92"/>
      <c r="W173" s="90"/>
      <c r="X173" s="91"/>
      <c r="Y173" s="115"/>
      <c r="Z173" s="90"/>
      <c r="AA173" s="11"/>
      <c r="AB173" s="11"/>
      <c r="AC173" s="11"/>
      <c r="AD173" s="11"/>
      <c r="AE173" s="11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</row>
    <row r="174" spans="2:89" ht="15" customHeight="1">
      <c r="E174" s="11"/>
      <c r="I174" s="498"/>
      <c r="J174" s="92"/>
      <c r="K174" s="92"/>
      <c r="M174" s="11"/>
      <c r="N174" s="11"/>
      <c r="O174" s="44"/>
      <c r="P174" s="92"/>
      <c r="Q174" s="126"/>
      <c r="R174" s="11"/>
      <c r="S174" s="44"/>
      <c r="T174" s="11"/>
      <c r="U174" s="92"/>
      <c r="V174" s="92"/>
      <c r="W174" s="90"/>
      <c r="X174" s="91"/>
      <c r="Y174" s="115"/>
      <c r="Z174" s="90"/>
      <c r="AA174" s="11"/>
      <c r="AB174" s="11"/>
      <c r="AC174" s="11"/>
      <c r="AD174" s="11"/>
      <c r="AE174" s="11"/>
      <c r="AF174" s="171"/>
      <c r="AG174" s="239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</row>
    <row r="175" spans="2:89" ht="14.25" customHeight="1">
      <c r="E175" s="107"/>
      <c r="I175" s="92"/>
      <c r="J175" s="92"/>
      <c r="K175" s="92"/>
      <c r="M175" s="11"/>
      <c r="N175" s="11"/>
      <c r="O175" s="44"/>
      <c r="P175" s="99"/>
      <c r="Q175" s="126"/>
      <c r="R175" s="38"/>
      <c r="S175" s="88"/>
      <c r="T175" s="14"/>
      <c r="U175" s="92"/>
      <c r="V175" s="92"/>
      <c r="W175" s="90"/>
      <c r="X175" s="91"/>
      <c r="Y175" s="115"/>
      <c r="Z175" s="92"/>
      <c r="AA175" s="11"/>
      <c r="AB175" s="11"/>
      <c r="AC175" s="11"/>
      <c r="AD175" s="11"/>
      <c r="AE175" s="11"/>
      <c r="AF175" s="87"/>
      <c r="AG175" s="120"/>
      <c r="AH175" s="101"/>
      <c r="AI175" s="88"/>
      <c r="AJ175" s="85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  <c r="BI175" s="92"/>
      <c r="BJ175" s="92"/>
      <c r="BK175" s="92"/>
      <c r="BL175" s="92"/>
      <c r="BM175" s="92"/>
      <c r="BN175" s="92"/>
      <c r="BO175" s="92"/>
      <c r="BP175" s="92"/>
      <c r="BQ175" s="92"/>
      <c r="BR175" s="92"/>
      <c r="BS175" s="92"/>
      <c r="BT175" s="92"/>
      <c r="BU175" s="92"/>
      <c r="BV175" s="92"/>
      <c r="BW175" s="92"/>
      <c r="BX175" s="92"/>
      <c r="BY175" s="92"/>
      <c r="BZ175" s="92"/>
      <c r="CA175" s="92"/>
      <c r="CB175" s="92"/>
      <c r="CC175" s="92"/>
      <c r="CD175" s="92"/>
      <c r="CE175" s="92"/>
      <c r="CF175" s="92"/>
      <c r="CG175" s="92"/>
      <c r="CH175" s="92"/>
      <c r="CI175" s="92"/>
      <c r="CJ175" s="92"/>
      <c r="CK175" s="92"/>
    </row>
    <row r="176" spans="2:89" ht="17.25" customHeight="1">
      <c r="E176" s="107"/>
      <c r="I176" s="92"/>
      <c r="J176" s="92"/>
      <c r="K176" s="92"/>
      <c r="M176" s="11"/>
      <c r="N176" s="11"/>
      <c r="O176" s="44"/>
      <c r="P176" s="87"/>
      <c r="Q176" s="173"/>
      <c r="R176" s="38"/>
      <c r="S176" s="92"/>
      <c r="T176" s="14"/>
      <c r="U176" s="92"/>
      <c r="V176" s="92"/>
      <c r="W176" s="88"/>
      <c r="X176" s="91"/>
      <c r="Y176" s="115"/>
      <c r="Z176" s="178"/>
      <c r="AA176" s="11"/>
      <c r="AB176" s="11"/>
      <c r="AC176" s="11"/>
      <c r="AD176" s="11"/>
      <c r="AE176" s="11"/>
      <c r="AF176" s="87"/>
      <c r="AG176" s="126"/>
      <c r="AH176" s="103"/>
      <c r="AI176" s="88"/>
      <c r="AJ176" s="14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  <c r="BH176" s="92"/>
      <c r="BI176" s="92"/>
      <c r="BJ176" s="92"/>
      <c r="BK176" s="92"/>
      <c r="BL176" s="92"/>
      <c r="BM176" s="92"/>
      <c r="BN176" s="92"/>
      <c r="BO176" s="92"/>
      <c r="BP176" s="92"/>
      <c r="BQ176" s="92"/>
      <c r="BR176" s="92"/>
      <c r="BS176" s="92"/>
      <c r="BT176" s="92"/>
      <c r="BU176" s="92"/>
      <c r="BV176" s="92"/>
      <c r="BW176" s="92"/>
      <c r="BX176" s="92"/>
      <c r="BY176" s="92"/>
      <c r="BZ176" s="92"/>
      <c r="CA176" s="92"/>
      <c r="CB176" s="92"/>
      <c r="CC176" s="92"/>
      <c r="CD176" s="92"/>
      <c r="CE176" s="92"/>
      <c r="CF176" s="92"/>
      <c r="CG176" s="92"/>
      <c r="CH176" s="92"/>
      <c r="CI176" s="92"/>
      <c r="CJ176" s="92"/>
      <c r="CK176" s="92"/>
    </row>
    <row r="177" spans="2:89">
      <c r="E177" s="107"/>
      <c r="F177" s="107"/>
      <c r="G177" s="92"/>
      <c r="H177" s="92"/>
      <c r="I177" s="92"/>
      <c r="J177" s="79"/>
      <c r="N177" s="11"/>
      <c r="O177" s="44"/>
      <c r="P177" s="87"/>
      <c r="Q177" s="126"/>
      <c r="R177" s="11"/>
      <c r="S177" s="11"/>
      <c r="T177" s="11"/>
      <c r="U177" s="85"/>
      <c r="V177" s="92"/>
      <c r="W177" s="93"/>
      <c r="X177" s="94"/>
      <c r="Y177" s="124"/>
      <c r="Z177" s="145"/>
      <c r="AA177" s="11"/>
      <c r="AB177" s="11"/>
      <c r="AC177" s="11"/>
      <c r="AD177" s="11"/>
      <c r="AE177" s="11"/>
      <c r="AF177" s="87"/>
      <c r="AG177" s="126"/>
      <c r="AH177" s="88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  <c r="BH177" s="92"/>
      <c r="BI177" s="92"/>
      <c r="BJ177" s="92"/>
      <c r="BK177" s="92"/>
      <c r="BL177" s="92"/>
      <c r="BM177" s="92"/>
      <c r="BN177" s="92"/>
      <c r="BO177" s="92"/>
      <c r="BP177" s="92"/>
      <c r="BQ177" s="92"/>
      <c r="BR177" s="92"/>
      <c r="BS177" s="92"/>
      <c r="BT177" s="92"/>
      <c r="BU177" s="92"/>
      <c r="BV177" s="92"/>
      <c r="BW177" s="92"/>
      <c r="BX177" s="92"/>
      <c r="BY177" s="92"/>
      <c r="BZ177" s="92"/>
      <c r="CA177" s="92"/>
      <c r="CB177" s="92"/>
      <c r="CC177" s="92"/>
      <c r="CD177" s="92"/>
      <c r="CE177" s="92"/>
      <c r="CF177" s="92"/>
      <c r="CG177" s="92"/>
      <c r="CH177" s="92"/>
      <c r="CI177" s="92"/>
      <c r="CJ177" s="92"/>
      <c r="CK177" s="92"/>
    </row>
    <row r="178" spans="2:89" ht="12.75" customHeight="1">
      <c r="B178" s="1"/>
      <c r="C178" s="1"/>
      <c r="D178" s="1"/>
      <c r="E178" s="107"/>
      <c r="F178" s="107"/>
      <c r="G178" s="92"/>
      <c r="H178" s="92"/>
      <c r="I178" s="92"/>
      <c r="J178" s="79"/>
      <c r="N178" s="11"/>
      <c r="O178" s="44"/>
      <c r="P178" s="87"/>
      <c r="Q178" s="92"/>
      <c r="R178" s="11"/>
      <c r="S178" s="11"/>
      <c r="T178" s="11"/>
      <c r="U178" s="90"/>
      <c r="V178" s="92"/>
      <c r="W178" s="88"/>
      <c r="X178" s="87"/>
      <c r="Y178" s="120"/>
      <c r="Z178" s="90"/>
      <c r="AA178" s="11"/>
      <c r="AB178" s="11"/>
      <c r="AC178" s="11"/>
      <c r="AD178" s="11"/>
      <c r="AE178" s="11"/>
      <c r="AF178" s="87"/>
      <c r="AG178" s="126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  <c r="BI178" s="92"/>
      <c r="BJ178" s="92"/>
      <c r="BK178" s="92"/>
      <c r="BL178" s="92"/>
      <c r="BM178" s="92"/>
      <c r="BN178" s="92"/>
      <c r="BO178" s="92"/>
      <c r="BP178" s="92"/>
      <c r="BQ178" s="92"/>
      <c r="BR178" s="92"/>
      <c r="BS178" s="92"/>
      <c r="BT178" s="92"/>
      <c r="BU178" s="92"/>
      <c r="BV178" s="92"/>
      <c r="BW178" s="92"/>
      <c r="BX178" s="92"/>
      <c r="BY178" s="92"/>
      <c r="BZ178" s="92"/>
      <c r="CA178" s="92"/>
      <c r="CB178" s="92"/>
      <c r="CC178" s="92"/>
      <c r="CD178" s="92"/>
      <c r="CE178" s="92"/>
      <c r="CF178" s="92"/>
      <c r="CG178" s="92"/>
      <c r="CH178" s="92"/>
      <c r="CI178" s="92"/>
      <c r="CJ178" s="92"/>
      <c r="CK178" s="92"/>
    </row>
    <row r="179" spans="2:89" ht="15" customHeight="1">
      <c r="I179" s="92"/>
      <c r="J179" s="79"/>
      <c r="N179" s="11"/>
      <c r="O179" s="44"/>
      <c r="P179" s="87"/>
      <c r="Q179" s="172"/>
      <c r="R179" s="11"/>
      <c r="S179" s="11"/>
      <c r="T179" s="11"/>
      <c r="U179" s="90"/>
      <c r="V179" s="92"/>
      <c r="W179" s="92"/>
      <c r="X179" s="92"/>
      <c r="Y179" s="92"/>
      <c r="Z179" s="90"/>
      <c r="AA179" s="11"/>
      <c r="AB179" s="11"/>
      <c r="AC179" s="11"/>
      <c r="AD179" s="11"/>
      <c r="AE179" s="11"/>
      <c r="AF179" s="87"/>
      <c r="AG179" s="120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  <c r="BJ179" s="92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92"/>
      <c r="BV179" s="92"/>
      <c r="BW179" s="92"/>
      <c r="BX179" s="92"/>
      <c r="BY179" s="92"/>
      <c r="BZ179" s="92"/>
      <c r="CA179" s="92"/>
      <c r="CB179" s="92"/>
      <c r="CC179" s="92"/>
      <c r="CD179" s="92"/>
      <c r="CE179" s="92"/>
      <c r="CF179" s="92"/>
      <c r="CG179" s="92"/>
      <c r="CH179" s="92"/>
      <c r="CI179" s="92"/>
      <c r="CJ179" s="92"/>
      <c r="CK179" s="92"/>
    </row>
    <row r="180" spans="2:89" ht="15.75" customHeight="1">
      <c r="I180" s="92"/>
      <c r="J180" s="79"/>
      <c r="N180" s="11"/>
      <c r="O180" s="44"/>
      <c r="P180" s="92"/>
      <c r="Q180" s="92"/>
      <c r="R180" s="11"/>
      <c r="S180" s="11"/>
      <c r="T180" s="11"/>
      <c r="U180" s="90"/>
      <c r="V180" s="92"/>
      <c r="W180" s="90"/>
      <c r="X180" s="91"/>
      <c r="Y180" s="115"/>
      <c r="Z180" s="92"/>
      <c r="AA180" s="11"/>
      <c r="AB180" s="11"/>
      <c r="AC180" s="11"/>
      <c r="AD180" s="11"/>
      <c r="AE180" s="11"/>
      <c r="AF180" s="87"/>
      <c r="AG180" s="174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  <c r="BH180" s="92"/>
      <c r="BI180" s="92"/>
      <c r="BJ180" s="92"/>
      <c r="BK180" s="92"/>
      <c r="BL180" s="92"/>
      <c r="BM180" s="92"/>
      <c r="BN180" s="92"/>
      <c r="BO180" s="92"/>
      <c r="BP180" s="92"/>
      <c r="BQ180" s="92"/>
      <c r="BR180" s="92"/>
      <c r="BS180" s="92"/>
      <c r="BT180" s="92"/>
      <c r="BU180" s="92"/>
      <c r="BV180" s="92"/>
      <c r="BW180" s="92"/>
      <c r="BX180" s="92"/>
      <c r="BY180" s="92"/>
      <c r="BZ180" s="92"/>
      <c r="CA180" s="92"/>
      <c r="CB180" s="92"/>
      <c r="CC180" s="92"/>
      <c r="CD180" s="92"/>
      <c r="CE180" s="92"/>
      <c r="CF180" s="92"/>
      <c r="CG180" s="92"/>
      <c r="CH180" s="92"/>
      <c r="CI180" s="92"/>
      <c r="CJ180" s="92"/>
      <c r="CK180" s="92"/>
    </row>
    <row r="181" spans="2:89" ht="15" customHeight="1">
      <c r="I181" s="92"/>
      <c r="J181" s="79"/>
      <c r="N181" s="11"/>
      <c r="O181" s="44"/>
      <c r="P181" s="92"/>
      <c r="Q181" s="92"/>
      <c r="R181" s="11"/>
      <c r="S181" s="11"/>
      <c r="T181" s="11"/>
      <c r="U181" s="88"/>
      <c r="V181" s="92"/>
      <c r="W181" s="90"/>
      <c r="X181" s="91"/>
      <c r="Y181" s="115"/>
      <c r="Z181" s="92"/>
      <c r="AA181" s="11"/>
      <c r="AB181" s="11"/>
      <c r="AC181" s="11"/>
      <c r="AD181" s="11"/>
      <c r="AE181" s="11"/>
      <c r="AF181" s="87"/>
      <c r="AG181" s="120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  <c r="BH181" s="92"/>
      <c r="BI181" s="92"/>
      <c r="BJ181" s="92"/>
      <c r="BK181" s="92"/>
      <c r="BL181" s="92"/>
      <c r="BM181" s="92"/>
      <c r="BN181" s="92"/>
      <c r="BO181" s="92"/>
      <c r="BP181" s="92"/>
      <c r="BQ181" s="92"/>
      <c r="BR181" s="92"/>
      <c r="BS181" s="92"/>
      <c r="BT181" s="92"/>
      <c r="BU181" s="92"/>
      <c r="BV181" s="92"/>
      <c r="BW181" s="92"/>
      <c r="BX181" s="92"/>
      <c r="BY181" s="92"/>
      <c r="BZ181" s="92"/>
      <c r="CA181" s="92"/>
      <c r="CB181" s="92"/>
      <c r="CC181" s="92"/>
      <c r="CD181" s="92"/>
      <c r="CE181" s="92"/>
      <c r="CF181" s="92"/>
      <c r="CG181" s="92"/>
      <c r="CH181" s="92"/>
      <c r="CI181" s="92"/>
      <c r="CJ181" s="92"/>
      <c r="CK181" s="92"/>
    </row>
    <row r="182" spans="2:89" ht="15.75" customHeight="1">
      <c r="I182" s="92"/>
      <c r="J182" s="79"/>
      <c r="N182" s="11"/>
      <c r="O182" s="44"/>
      <c r="P182" s="83"/>
      <c r="Q182" s="92"/>
      <c r="R182" s="11"/>
      <c r="S182" s="11"/>
      <c r="T182" s="11"/>
      <c r="U182" s="88"/>
      <c r="V182" s="92"/>
      <c r="W182" s="90"/>
      <c r="X182" s="91"/>
      <c r="Y182" s="115"/>
      <c r="Z182" s="92"/>
      <c r="AA182" s="11"/>
      <c r="AB182" s="11"/>
      <c r="AC182" s="11"/>
      <c r="AD182" s="11"/>
      <c r="AE182" s="11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  <c r="BH182" s="92"/>
      <c r="BI182" s="92"/>
      <c r="BJ182" s="92"/>
      <c r="BK182" s="92"/>
      <c r="BL182" s="92"/>
      <c r="BM182" s="92"/>
      <c r="BN182" s="92"/>
      <c r="BO182" s="92"/>
      <c r="BP182" s="92"/>
      <c r="BQ182" s="92"/>
      <c r="BR182" s="92"/>
      <c r="BS182" s="92"/>
      <c r="BT182" s="92"/>
      <c r="BU182" s="92"/>
      <c r="BV182" s="92"/>
      <c r="BW182" s="92"/>
      <c r="BX182" s="92"/>
      <c r="BY182" s="92"/>
      <c r="BZ182" s="92"/>
      <c r="CA182" s="92"/>
      <c r="CB182" s="92"/>
      <c r="CC182" s="92"/>
      <c r="CD182" s="92"/>
      <c r="CE182" s="92"/>
      <c r="CF182" s="92"/>
      <c r="CG182" s="92"/>
      <c r="CH182" s="92"/>
      <c r="CI182" s="92"/>
      <c r="CJ182" s="92"/>
      <c r="CK182" s="92"/>
    </row>
    <row r="183" spans="2:89">
      <c r="I183" s="92"/>
      <c r="J183" s="79"/>
      <c r="N183" s="11"/>
      <c r="O183" s="44"/>
      <c r="P183" s="83"/>
      <c r="Q183" s="92"/>
      <c r="R183" s="11"/>
      <c r="S183" s="11"/>
      <c r="T183" s="11"/>
      <c r="U183" s="88"/>
      <c r="V183" s="92"/>
      <c r="W183" s="90"/>
      <c r="X183" s="91"/>
      <c r="Y183" s="115"/>
      <c r="Z183" s="92"/>
      <c r="AA183" s="11"/>
      <c r="AB183" s="11"/>
      <c r="AC183" s="11"/>
      <c r="AD183" s="11"/>
      <c r="AE183" s="11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  <c r="BH183" s="92"/>
      <c r="BI183" s="92"/>
      <c r="BJ183" s="92"/>
      <c r="BK183" s="92"/>
      <c r="BL183" s="92"/>
      <c r="BM183" s="92"/>
      <c r="BN183" s="92"/>
      <c r="BO183" s="92"/>
      <c r="BP183" s="92"/>
      <c r="BQ183" s="92"/>
      <c r="BR183" s="92"/>
      <c r="BS183" s="92"/>
      <c r="BT183" s="92"/>
      <c r="BU183" s="92"/>
      <c r="BV183" s="92"/>
      <c r="BW183" s="92"/>
      <c r="BX183" s="92"/>
      <c r="BY183" s="92"/>
      <c r="BZ183" s="92"/>
      <c r="CA183" s="92"/>
      <c r="CB183" s="92"/>
      <c r="CC183" s="92"/>
      <c r="CD183" s="92"/>
      <c r="CE183" s="92"/>
      <c r="CF183" s="92"/>
      <c r="CG183" s="92"/>
      <c r="CH183" s="92"/>
      <c r="CI183" s="92"/>
      <c r="CJ183" s="92"/>
      <c r="CK183" s="92"/>
    </row>
    <row r="184" spans="2:89" ht="12.75" customHeight="1">
      <c r="I184" s="92"/>
      <c r="J184" s="79"/>
      <c r="N184" s="11"/>
      <c r="O184" s="44"/>
      <c r="P184" s="85"/>
      <c r="Q184" s="92"/>
      <c r="R184" s="11"/>
      <c r="S184" s="11"/>
      <c r="T184" s="11"/>
      <c r="U184" s="88"/>
      <c r="V184" s="92"/>
      <c r="W184" s="88"/>
      <c r="X184" s="91"/>
      <c r="Y184" s="115"/>
      <c r="Z184" s="92"/>
      <c r="AA184" s="11"/>
      <c r="AB184" s="11"/>
      <c r="AC184" s="11"/>
      <c r="AD184" s="11"/>
      <c r="AE184" s="11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  <c r="BH184" s="92"/>
      <c r="BI184" s="92"/>
      <c r="BJ184" s="92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92"/>
      <c r="BV184" s="92"/>
      <c r="BW184" s="92"/>
      <c r="BX184" s="92"/>
      <c r="BY184" s="92"/>
      <c r="BZ184" s="92"/>
      <c r="CA184" s="92"/>
      <c r="CB184" s="92"/>
      <c r="CC184" s="92"/>
      <c r="CD184" s="92"/>
      <c r="CE184" s="92"/>
      <c r="CF184" s="92"/>
      <c r="CG184" s="92"/>
      <c r="CH184" s="92"/>
      <c r="CI184" s="92"/>
      <c r="CJ184" s="92"/>
      <c r="CK184" s="92"/>
    </row>
    <row r="185" spans="2:89" ht="15.75" customHeight="1">
      <c r="I185" s="92"/>
      <c r="J185" s="79"/>
      <c r="N185" s="11"/>
      <c r="O185" s="44"/>
      <c r="P185" s="92"/>
      <c r="Q185" s="92"/>
      <c r="R185" s="11"/>
      <c r="S185" s="11"/>
      <c r="T185" s="11"/>
      <c r="U185" s="88"/>
      <c r="V185" s="92"/>
      <c r="W185" s="93"/>
      <c r="X185" s="94"/>
      <c r="Y185" s="124"/>
      <c r="Z185" s="92"/>
      <c r="AA185" s="11"/>
      <c r="AB185" s="11"/>
      <c r="AC185" s="11"/>
      <c r="AD185" s="11"/>
      <c r="AE185" s="11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92"/>
      <c r="BG185" s="92"/>
      <c r="BH185" s="92"/>
      <c r="BI185" s="92"/>
      <c r="BJ185" s="92"/>
      <c r="BK185" s="92"/>
      <c r="BL185" s="92"/>
      <c r="BM185" s="92"/>
      <c r="BN185" s="92"/>
      <c r="BO185" s="92"/>
      <c r="BP185" s="92"/>
      <c r="BQ185" s="92"/>
      <c r="BR185" s="92"/>
      <c r="BS185" s="92"/>
      <c r="BT185" s="92"/>
      <c r="BU185" s="92"/>
      <c r="BV185" s="92"/>
      <c r="BW185" s="92"/>
      <c r="BX185" s="92"/>
      <c r="BY185" s="92"/>
      <c r="BZ185" s="92"/>
      <c r="CA185" s="92"/>
      <c r="CB185" s="92"/>
      <c r="CC185" s="92"/>
      <c r="CD185" s="92"/>
      <c r="CE185" s="92"/>
      <c r="CF185" s="92"/>
      <c r="CG185" s="92"/>
      <c r="CH185" s="92"/>
      <c r="CI185" s="92"/>
      <c r="CJ185" s="92"/>
      <c r="CK185" s="92"/>
    </row>
    <row r="186" spans="2:89" ht="13.5" customHeight="1">
      <c r="I186" s="92"/>
      <c r="J186" s="79"/>
      <c r="N186" s="11"/>
      <c r="O186" s="44"/>
      <c r="P186" s="92"/>
      <c r="Q186" s="92"/>
      <c r="R186" s="11"/>
      <c r="S186" s="11"/>
      <c r="T186" s="11"/>
      <c r="U186" s="88"/>
      <c r="V186" s="92"/>
      <c r="W186" s="88"/>
      <c r="X186" s="87"/>
      <c r="Y186" s="120"/>
      <c r="Z186" s="92"/>
      <c r="AA186" s="11"/>
      <c r="AB186" s="11"/>
      <c r="AC186" s="11"/>
      <c r="AD186" s="11"/>
      <c r="AE186" s="11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92"/>
      <c r="BD186" s="92"/>
      <c r="BE186" s="92"/>
      <c r="BF186" s="92"/>
      <c r="BG186" s="92"/>
      <c r="BH186" s="92"/>
      <c r="BI186" s="92"/>
      <c r="BJ186" s="92"/>
      <c r="BK186" s="92"/>
      <c r="BL186" s="92"/>
      <c r="BM186" s="92"/>
      <c r="BN186" s="92"/>
      <c r="BO186" s="92"/>
      <c r="BP186" s="92"/>
      <c r="BQ186" s="92"/>
      <c r="BR186" s="92"/>
      <c r="BS186" s="92"/>
      <c r="BT186" s="92"/>
      <c r="BU186" s="92"/>
      <c r="BV186" s="92"/>
      <c r="BW186" s="92"/>
      <c r="BX186" s="92"/>
      <c r="BY186" s="92"/>
      <c r="BZ186" s="92"/>
      <c r="CA186" s="92"/>
      <c r="CB186" s="92"/>
      <c r="CC186" s="92"/>
      <c r="CD186" s="92"/>
      <c r="CE186" s="92"/>
      <c r="CF186" s="92"/>
      <c r="CG186" s="92"/>
      <c r="CH186" s="92"/>
      <c r="CI186" s="92"/>
      <c r="CJ186" s="92"/>
      <c r="CK186" s="92"/>
    </row>
    <row r="187" spans="2:89" ht="13.5" customHeight="1">
      <c r="I187" s="190"/>
      <c r="J187" s="79"/>
      <c r="N187" s="11"/>
      <c r="O187" s="44"/>
      <c r="P187" s="92"/>
      <c r="Q187" s="92"/>
      <c r="R187" s="11"/>
      <c r="S187" s="11"/>
      <c r="T187" s="11"/>
      <c r="U187" s="88"/>
      <c r="V187" s="92"/>
      <c r="W187" s="90"/>
      <c r="X187" s="83"/>
      <c r="Y187" s="92"/>
      <c r="Z187" s="90"/>
      <c r="AA187" s="11"/>
      <c r="AB187" s="11"/>
      <c r="AC187" s="11"/>
      <c r="AD187" s="11"/>
      <c r="AE187" s="11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2"/>
      <c r="BE187" s="92"/>
      <c r="BF187" s="92"/>
      <c r="BG187" s="92"/>
      <c r="BH187" s="92"/>
      <c r="BI187" s="92"/>
      <c r="BJ187" s="92"/>
      <c r="BK187" s="92"/>
      <c r="BL187" s="92"/>
      <c r="BM187" s="92"/>
      <c r="BN187" s="92"/>
      <c r="BO187" s="92"/>
      <c r="BP187" s="92"/>
      <c r="BQ187" s="92"/>
      <c r="BR187" s="92"/>
      <c r="BS187" s="92"/>
      <c r="BT187" s="92"/>
      <c r="BU187" s="92"/>
      <c r="BV187" s="92"/>
      <c r="BW187" s="92"/>
      <c r="BX187" s="92"/>
      <c r="BY187" s="92"/>
      <c r="BZ187" s="92"/>
      <c r="CA187" s="92"/>
      <c r="CB187" s="92"/>
      <c r="CC187" s="92"/>
      <c r="CD187" s="92"/>
      <c r="CE187" s="92"/>
      <c r="CF187" s="92"/>
      <c r="CG187" s="92"/>
      <c r="CH187" s="92"/>
      <c r="CI187" s="92"/>
      <c r="CJ187" s="92"/>
      <c r="CK187" s="92"/>
    </row>
    <row r="188" spans="2:89" ht="13.5" customHeight="1">
      <c r="I188" s="88"/>
      <c r="J188" s="79"/>
      <c r="N188" s="11"/>
      <c r="O188" s="100"/>
      <c r="P188" s="92"/>
      <c r="Q188" s="92"/>
      <c r="R188" s="11"/>
      <c r="S188" s="11"/>
      <c r="T188" s="11"/>
      <c r="U188" s="88"/>
      <c r="V188" s="186"/>
      <c r="W188" s="90"/>
      <c r="X188" s="91"/>
      <c r="Y188" s="115"/>
      <c r="Z188" s="92"/>
      <c r="AA188" s="11"/>
      <c r="AB188" s="11"/>
      <c r="AC188" s="11"/>
      <c r="AD188" s="11"/>
      <c r="AE188" s="11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2"/>
      <c r="AX188" s="92"/>
      <c r="AY188" s="92"/>
      <c r="AZ188" s="92"/>
      <c r="BA188" s="92"/>
      <c r="BB188" s="92"/>
      <c r="BC188" s="92"/>
      <c r="BD188" s="92"/>
      <c r="BE188" s="92"/>
      <c r="BF188" s="92"/>
      <c r="BG188" s="92"/>
      <c r="BH188" s="92"/>
      <c r="BI188" s="92"/>
      <c r="BJ188" s="92"/>
      <c r="BK188" s="92"/>
      <c r="BL188" s="92"/>
      <c r="BM188" s="92"/>
      <c r="BN188" s="92"/>
      <c r="BO188" s="92"/>
      <c r="BP188" s="92"/>
      <c r="BQ188" s="92"/>
      <c r="BR188" s="92"/>
      <c r="BS188" s="92"/>
      <c r="BT188" s="92"/>
      <c r="BU188" s="92"/>
      <c r="BV188" s="92"/>
      <c r="BW188" s="92"/>
      <c r="BX188" s="92"/>
      <c r="BY188" s="92"/>
      <c r="BZ188" s="92"/>
      <c r="CA188" s="92"/>
      <c r="CB188" s="92"/>
      <c r="CC188" s="92"/>
      <c r="CD188" s="92"/>
      <c r="CE188" s="92"/>
      <c r="CF188" s="92"/>
      <c r="CG188" s="92"/>
      <c r="CH188" s="92"/>
      <c r="CI188" s="92"/>
      <c r="CJ188" s="92"/>
      <c r="CK188" s="92"/>
    </row>
    <row r="189" spans="2:89" ht="13.5" customHeight="1">
      <c r="I189" s="88"/>
      <c r="J189" s="79"/>
      <c r="N189" s="11"/>
      <c r="O189" s="100"/>
      <c r="P189" s="92"/>
      <c r="Q189" s="92"/>
      <c r="R189" s="11"/>
      <c r="S189" s="11"/>
      <c r="T189" s="11"/>
      <c r="U189" s="113"/>
      <c r="V189" s="92"/>
      <c r="W189" s="90"/>
      <c r="X189" s="91"/>
      <c r="Y189" s="115"/>
      <c r="Z189" s="92"/>
      <c r="AA189" s="11"/>
      <c r="AB189" s="11"/>
      <c r="AC189" s="11"/>
      <c r="AD189" s="11"/>
      <c r="AE189" s="11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  <c r="BH189" s="92"/>
      <c r="BI189" s="92"/>
      <c r="BJ189" s="92"/>
      <c r="BK189" s="92"/>
      <c r="BL189" s="92"/>
      <c r="BM189" s="92"/>
      <c r="BN189" s="92"/>
      <c r="BO189" s="92"/>
      <c r="BP189" s="92"/>
      <c r="BQ189" s="92"/>
      <c r="BR189" s="92"/>
      <c r="BS189" s="92"/>
      <c r="BT189" s="92"/>
      <c r="BU189" s="92"/>
      <c r="BV189" s="92"/>
      <c r="BW189" s="92"/>
      <c r="BX189" s="92"/>
      <c r="BY189" s="92"/>
      <c r="BZ189" s="92"/>
      <c r="CA189" s="92"/>
      <c r="CB189" s="92"/>
      <c r="CC189" s="92"/>
      <c r="CD189" s="92"/>
      <c r="CE189" s="92"/>
      <c r="CF189" s="92"/>
      <c r="CG189" s="92"/>
      <c r="CH189" s="92"/>
      <c r="CI189" s="92"/>
      <c r="CJ189" s="92"/>
      <c r="CK189" s="92"/>
    </row>
    <row r="190" spans="2:89" ht="13.5" customHeight="1">
      <c r="I190" s="88"/>
      <c r="J190" s="79"/>
      <c r="N190" s="11"/>
      <c r="O190" s="100"/>
      <c r="P190" s="92"/>
      <c r="Q190" s="92"/>
      <c r="R190" s="11"/>
      <c r="S190" s="11"/>
      <c r="T190" s="11"/>
      <c r="U190" s="92"/>
      <c r="V190" s="92"/>
      <c r="W190" s="88"/>
      <c r="X190" s="87"/>
      <c r="Y190" s="107"/>
      <c r="Z190" s="92"/>
      <c r="AA190" s="11"/>
      <c r="AB190" s="11"/>
      <c r="AC190" s="11"/>
      <c r="AD190" s="11"/>
      <c r="AE190" s="11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  <c r="BH190" s="92"/>
      <c r="BI190" s="92"/>
      <c r="BJ190" s="92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92"/>
      <c r="BV190" s="92"/>
      <c r="BW190" s="92"/>
      <c r="BX190" s="92"/>
      <c r="BY190" s="92"/>
      <c r="BZ190" s="92"/>
      <c r="CA190" s="92"/>
      <c r="CB190" s="92"/>
      <c r="CC190" s="92"/>
      <c r="CD190" s="92"/>
      <c r="CE190" s="92"/>
      <c r="CF190" s="92"/>
      <c r="CG190" s="92"/>
      <c r="CH190" s="92"/>
      <c r="CI190" s="92"/>
      <c r="CJ190" s="92"/>
      <c r="CK190" s="92"/>
    </row>
    <row r="191" spans="2:89" ht="12.75" customHeight="1">
      <c r="I191" s="88"/>
      <c r="J191" s="79"/>
      <c r="N191" s="11"/>
      <c r="O191" s="100"/>
      <c r="P191" s="87"/>
      <c r="Q191" s="92"/>
      <c r="R191" s="11"/>
      <c r="S191" s="11"/>
      <c r="T191" s="11"/>
      <c r="U191" s="92"/>
      <c r="V191" s="92"/>
      <c r="W191" s="88"/>
      <c r="X191" s="87"/>
      <c r="Y191" s="107"/>
      <c r="Z191" s="92"/>
      <c r="AA191" s="11"/>
      <c r="AB191" s="11"/>
      <c r="AC191" s="11"/>
      <c r="AD191" s="11"/>
      <c r="AE191" s="11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</row>
    <row r="192" spans="2:89" ht="15" customHeight="1">
      <c r="I192" s="93"/>
      <c r="J192" s="79"/>
      <c r="N192" s="11"/>
      <c r="O192" s="44"/>
      <c r="P192" s="87"/>
      <c r="Q192" s="92"/>
      <c r="R192" s="11"/>
      <c r="S192" s="11"/>
      <c r="T192" s="11"/>
      <c r="U192" s="92"/>
      <c r="V192" s="92"/>
      <c r="W192" s="88"/>
      <c r="X192" s="87"/>
      <c r="Y192" s="107"/>
      <c r="Z192" s="92"/>
      <c r="AA192" s="11"/>
      <c r="AB192" s="11"/>
      <c r="AC192" s="11"/>
      <c r="AD192" s="11"/>
      <c r="AE192" s="11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92"/>
      <c r="BG192" s="92"/>
      <c r="BH192" s="92"/>
      <c r="BI192" s="92"/>
      <c r="BJ192" s="92"/>
      <c r="BK192" s="92"/>
      <c r="BL192" s="92"/>
      <c r="BM192" s="92"/>
      <c r="BN192" s="92"/>
      <c r="BO192" s="92"/>
      <c r="BP192" s="92"/>
      <c r="BQ192" s="92"/>
      <c r="BR192" s="92"/>
      <c r="BS192" s="92"/>
      <c r="BT192" s="92"/>
      <c r="BU192" s="92"/>
      <c r="BV192" s="92"/>
      <c r="BW192" s="92"/>
      <c r="BX192" s="92"/>
      <c r="BY192" s="92"/>
      <c r="BZ192" s="92"/>
      <c r="CA192" s="92"/>
      <c r="CB192" s="92"/>
      <c r="CC192" s="92"/>
      <c r="CD192" s="92"/>
      <c r="CE192" s="92"/>
      <c r="CF192" s="92"/>
      <c r="CG192" s="92"/>
      <c r="CH192" s="92"/>
      <c r="CI192" s="92"/>
      <c r="CJ192" s="92"/>
      <c r="CK192" s="92"/>
    </row>
    <row r="193" spans="1:89" ht="15.75" customHeight="1">
      <c r="I193" s="93"/>
      <c r="J193" s="92"/>
      <c r="K193" s="44"/>
      <c r="L193" s="11"/>
      <c r="N193" s="11"/>
      <c r="O193" s="44"/>
      <c r="P193" s="100"/>
      <c r="Q193" s="92"/>
      <c r="R193" s="11"/>
      <c r="S193" s="11"/>
      <c r="T193" s="11"/>
      <c r="U193" s="92"/>
      <c r="V193" s="92"/>
      <c r="W193" s="92"/>
      <c r="X193" s="92"/>
      <c r="Y193" s="92"/>
      <c r="Z193" s="92"/>
      <c r="AA193" s="11"/>
      <c r="AB193" s="11"/>
      <c r="AC193" s="11"/>
      <c r="AD193" s="11"/>
      <c r="AE193" s="11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  <c r="BM193" s="92"/>
      <c r="BN193" s="92"/>
      <c r="BO193" s="92"/>
      <c r="BP193" s="92"/>
      <c r="BQ193" s="92"/>
      <c r="BR193" s="92"/>
      <c r="BS193" s="92"/>
      <c r="BT193" s="92"/>
      <c r="BU193" s="92"/>
      <c r="BV193" s="92"/>
      <c r="BW193" s="92"/>
      <c r="BX193" s="92"/>
      <c r="BY193" s="92"/>
      <c r="BZ193" s="92"/>
      <c r="CA193" s="92"/>
      <c r="CB193" s="92"/>
      <c r="CC193" s="92"/>
      <c r="CD193" s="92"/>
      <c r="CE193" s="92"/>
      <c r="CF193" s="92"/>
      <c r="CG193" s="92"/>
      <c r="CH193" s="92"/>
      <c r="CI193" s="92"/>
      <c r="CJ193" s="92"/>
      <c r="CK193" s="92"/>
    </row>
    <row r="194" spans="1:89" ht="13.5" customHeight="1">
      <c r="I194" s="93"/>
      <c r="J194" s="679"/>
      <c r="K194" s="44"/>
      <c r="L194" s="11"/>
      <c r="N194" s="11"/>
      <c r="O194" s="44"/>
      <c r="P194" s="92"/>
      <c r="Q194" s="92"/>
      <c r="R194" s="11"/>
      <c r="S194" s="11"/>
      <c r="T194" s="11"/>
      <c r="U194" s="88"/>
      <c r="V194" s="87"/>
      <c r="W194" s="145"/>
      <c r="X194" s="171"/>
      <c r="Y194" s="172"/>
      <c r="Z194" s="92"/>
      <c r="AA194" s="11"/>
      <c r="AB194" s="11"/>
      <c r="AC194" s="11"/>
      <c r="AD194" s="11"/>
      <c r="AE194" s="11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92"/>
      <c r="BG194" s="92"/>
      <c r="BH194" s="92"/>
      <c r="BI194" s="92"/>
      <c r="BJ194" s="92"/>
      <c r="BK194" s="92"/>
      <c r="BL194" s="92"/>
      <c r="BM194" s="92"/>
      <c r="BN194" s="92"/>
      <c r="BO194" s="92"/>
      <c r="BP194" s="92"/>
      <c r="BQ194" s="92"/>
      <c r="BR194" s="92"/>
      <c r="BS194" s="92"/>
      <c r="BT194" s="92"/>
      <c r="BU194" s="92"/>
      <c r="BV194" s="92"/>
      <c r="BW194" s="92"/>
      <c r="BX194" s="92"/>
      <c r="BY194" s="92"/>
      <c r="BZ194" s="92"/>
      <c r="CA194" s="92"/>
      <c r="CB194" s="92"/>
      <c r="CC194" s="92"/>
      <c r="CD194" s="92"/>
      <c r="CE194" s="92"/>
      <c r="CF194" s="92"/>
      <c r="CG194" s="92"/>
      <c r="CH194" s="92"/>
      <c r="CI194" s="92"/>
      <c r="CJ194" s="92"/>
      <c r="CK194" s="92"/>
    </row>
    <row r="195" spans="1:89">
      <c r="I195" s="92"/>
      <c r="J195" s="493"/>
      <c r="K195" s="1"/>
      <c r="L195" s="5"/>
      <c r="N195" s="11"/>
      <c r="O195" s="44"/>
      <c r="P195" s="99"/>
      <c r="Q195" s="172"/>
      <c r="R195" s="11"/>
      <c r="S195" s="11"/>
      <c r="T195" s="11"/>
      <c r="U195" s="92"/>
      <c r="V195" s="92"/>
      <c r="W195" s="92"/>
      <c r="X195" s="92"/>
      <c r="Y195" s="92"/>
      <c r="Z195" s="92"/>
      <c r="AA195" s="11"/>
      <c r="AB195" s="11"/>
      <c r="AC195" s="11"/>
      <c r="AD195" s="11"/>
      <c r="AE195" s="11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  <c r="BE195" s="92"/>
      <c r="BF195" s="92"/>
      <c r="BG195" s="92"/>
      <c r="BH195" s="92"/>
      <c r="BI195" s="92"/>
      <c r="BJ195" s="92"/>
      <c r="BK195" s="92"/>
      <c r="BL195" s="92"/>
      <c r="BM195" s="92"/>
      <c r="BN195" s="92"/>
      <c r="BO195" s="92"/>
      <c r="BP195" s="92"/>
      <c r="BQ195" s="92"/>
      <c r="BR195" s="92"/>
      <c r="BS195" s="92"/>
      <c r="BT195" s="92"/>
      <c r="BU195" s="92"/>
      <c r="BV195" s="92"/>
      <c r="BW195" s="92"/>
      <c r="BX195" s="92"/>
      <c r="BY195" s="92"/>
      <c r="BZ195" s="92"/>
      <c r="CA195" s="92"/>
      <c r="CB195" s="92"/>
      <c r="CC195" s="92"/>
      <c r="CD195" s="92"/>
      <c r="CE195" s="92"/>
      <c r="CF195" s="92"/>
      <c r="CG195" s="92"/>
      <c r="CH195" s="92"/>
      <c r="CI195" s="92"/>
      <c r="CJ195" s="92"/>
      <c r="CK195" s="92"/>
    </row>
    <row r="196" spans="1:89" ht="15" customHeight="1">
      <c r="I196" s="92"/>
      <c r="J196" s="493"/>
      <c r="K196" s="1"/>
      <c r="L196" s="5"/>
      <c r="N196" s="11"/>
      <c r="O196" s="44"/>
      <c r="P196" s="92"/>
      <c r="Q196" s="115"/>
      <c r="R196" s="11"/>
      <c r="S196" s="11"/>
      <c r="T196" s="11"/>
      <c r="U196" s="92"/>
      <c r="V196" s="92"/>
      <c r="W196" s="88"/>
      <c r="X196" s="87"/>
      <c r="Y196" s="126"/>
      <c r="Z196" s="92"/>
      <c r="AA196" s="11"/>
      <c r="AB196" s="11"/>
      <c r="AC196" s="11"/>
      <c r="AD196" s="11"/>
      <c r="AE196" s="11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92"/>
      <c r="BG196" s="92"/>
      <c r="BH196" s="92"/>
      <c r="BI196" s="92"/>
      <c r="BJ196" s="92"/>
      <c r="BK196" s="92"/>
      <c r="BL196" s="92"/>
      <c r="BM196" s="92"/>
      <c r="BN196" s="92"/>
      <c r="BO196" s="92"/>
      <c r="BP196" s="92"/>
      <c r="BQ196" s="92"/>
      <c r="BR196" s="92"/>
      <c r="BS196" s="92"/>
      <c r="BT196" s="92"/>
      <c r="BU196" s="92"/>
      <c r="BV196" s="92"/>
      <c r="BW196" s="92"/>
      <c r="BX196" s="92"/>
      <c r="BY196" s="92"/>
      <c r="BZ196" s="92"/>
      <c r="CA196" s="92"/>
      <c r="CB196" s="92"/>
      <c r="CC196" s="92"/>
      <c r="CD196" s="92"/>
      <c r="CE196" s="92"/>
      <c r="CF196" s="92"/>
      <c r="CG196" s="92"/>
      <c r="CH196" s="92"/>
      <c r="CI196" s="92"/>
      <c r="CJ196" s="92"/>
      <c r="CK196" s="92"/>
    </row>
    <row r="197" spans="1:89" ht="12.75" customHeight="1">
      <c r="I197" s="92"/>
      <c r="J197" s="493"/>
      <c r="K197" s="1"/>
      <c r="L197" s="5"/>
      <c r="N197" s="11"/>
      <c r="O197" s="44"/>
      <c r="P197" s="87"/>
      <c r="Q197" s="126"/>
      <c r="R197" s="11"/>
      <c r="S197" s="11"/>
      <c r="T197" s="11"/>
      <c r="U197" s="92"/>
      <c r="V197" s="92"/>
      <c r="W197" s="92"/>
      <c r="X197" s="92"/>
      <c r="Y197" s="92"/>
      <c r="Z197" s="92"/>
      <c r="AA197" s="11"/>
      <c r="AB197" s="11"/>
      <c r="AC197" s="11"/>
      <c r="AD197" s="11"/>
      <c r="AE197" s="11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92"/>
      <c r="BG197" s="92"/>
      <c r="BH197" s="92"/>
      <c r="BI197" s="92"/>
      <c r="BJ197" s="92"/>
      <c r="BK197" s="92"/>
      <c r="BL197" s="92"/>
      <c r="BM197" s="92"/>
      <c r="BN197" s="92"/>
      <c r="BO197" s="92"/>
      <c r="BP197" s="92"/>
      <c r="BQ197" s="92"/>
      <c r="BR197" s="92"/>
      <c r="BS197" s="92"/>
      <c r="BT197" s="92"/>
      <c r="BU197" s="92"/>
      <c r="BV197" s="92"/>
      <c r="BW197" s="92"/>
      <c r="BX197" s="92"/>
      <c r="BY197" s="92"/>
      <c r="BZ197" s="92"/>
      <c r="CA197" s="92"/>
      <c r="CB197" s="92"/>
      <c r="CC197" s="92"/>
      <c r="CD197" s="92"/>
      <c r="CE197" s="92"/>
      <c r="CF197" s="92"/>
      <c r="CG197" s="92"/>
      <c r="CH197" s="92"/>
      <c r="CI197" s="92"/>
      <c r="CJ197" s="92"/>
      <c r="CK197" s="92"/>
    </row>
    <row r="198" spans="1:89" ht="15" customHeight="1">
      <c r="I198" s="190"/>
      <c r="J198" s="493"/>
      <c r="K198" s="1"/>
      <c r="L198" s="5"/>
      <c r="N198" s="11"/>
      <c r="O198" s="44"/>
      <c r="P198" s="87"/>
      <c r="Q198" s="123"/>
      <c r="R198" s="11"/>
      <c r="S198" s="11"/>
      <c r="T198" s="11"/>
      <c r="U198" s="92"/>
      <c r="V198" s="92"/>
      <c r="W198" s="88"/>
      <c r="X198" s="87"/>
      <c r="Y198" s="126"/>
      <c r="Z198" s="92"/>
      <c r="AA198" s="11"/>
      <c r="AB198" s="11"/>
      <c r="AC198" s="11"/>
      <c r="AD198" s="11"/>
      <c r="AE198" s="11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2"/>
      <c r="BF198" s="92"/>
      <c r="BG198" s="92"/>
      <c r="BH198" s="92"/>
      <c r="BI198" s="92"/>
      <c r="BJ198" s="92"/>
      <c r="BK198" s="92"/>
      <c r="BL198" s="92"/>
      <c r="BM198" s="92"/>
      <c r="BN198" s="92"/>
      <c r="BO198" s="92"/>
      <c r="BP198" s="92"/>
      <c r="BQ198" s="92"/>
      <c r="BR198" s="92"/>
      <c r="BS198" s="92"/>
      <c r="BT198" s="92"/>
      <c r="BU198" s="92"/>
      <c r="BV198" s="92"/>
      <c r="BW198" s="92"/>
      <c r="BX198" s="92"/>
      <c r="BY198" s="92"/>
      <c r="BZ198" s="92"/>
      <c r="CA198" s="92"/>
      <c r="CB198" s="92"/>
      <c r="CC198" s="92"/>
      <c r="CD198" s="92"/>
      <c r="CE198" s="92"/>
      <c r="CF198" s="92"/>
      <c r="CG198" s="92"/>
      <c r="CH198" s="92"/>
      <c r="CI198" s="92"/>
      <c r="CJ198" s="92"/>
      <c r="CK198" s="92"/>
    </row>
    <row r="199" spans="1:89" ht="15" customHeight="1">
      <c r="I199" s="88"/>
      <c r="J199" s="493"/>
      <c r="K199" s="1"/>
      <c r="L199" s="5"/>
      <c r="N199" s="11"/>
      <c r="O199" s="44"/>
      <c r="P199" s="92"/>
      <c r="Q199" s="173"/>
      <c r="R199" s="11"/>
      <c r="S199" s="11"/>
      <c r="T199" s="11"/>
      <c r="U199" s="92"/>
      <c r="V199" s="92"/>
      <c r="W199" s="97"/>
      <c r="X199" s="99"/>
      <c r="Y199" s="107"/>
      <c r="Z199" s="92"/>
      <c r="AA199" s="11"/>
      <c r="AB199" s="11"/>
      <c r="AC199" s="11"/>
      <c r="AD199" s="11"/>
      <c r="AE199" s="11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2"/>
      <c r="BF199" s="92"/>
      <c r="BG199" s="92"/>
      <c r="BH199" s="92"/>
      <c r="BI199" s="92"/>
      <c r="BJ199" s="92"/>
      <c r="BK199" s="92"/>
      <c r="BL199" s="92"/>
      <c r="BM199" s="92"/>
      <c r="BN199" s="92"/>
      <c r="BO199" s="92"/>
      <c r="BP199" s="92"/>
      <c r="BQ199" s="92"/>
      <c r="BR199" s="92"/>
      <c r="BS199" s="92"/>
      <c r="BT199" s="92"/>
      <c r="BU199" s="92"/>
      <c r="BV199" s="92"/>
      <c r="BW199" s="92"/>
      <c r="BX199" s="92"/>
      <c r="BY199" s="92"/>
      <c r="BZ199" s="92"/>
      <c r="CA199" s="92"/>
      <c r="CB199" s="92"/>
      <c r="CC199" s="92"/>
      <c r="CD199" s="92"/>
      <c r="CE199" s="92"/>
      <c r="CF199" s="92"/>
      <c r="CG199" s="92"/>
      <c r="CH199" s="92"/>
      <c r="CI199" s="92"/>
      <c r="CJ199" s="92"/>
      <c r="CK199" s="92"/>
    </row>
    <row r="200" spans="1:89" ht="16.5" customHeight="1">
      <c r="I200" s="93"/>
      <c r="J200" s="107"/>
      <c r="K200" s="5"/>
      <c r="L200" s="5"/>
      <c r="N200" s="11"/>
      <c r="O200" s="44"/>
      <c r="P200" s="92"/>
      <c r="Q200" s="124"/>
      <c r="R200" s="11"/>
      <c r="S200" s="100"/>
      <c r="T200" s="11"/>
      <c r="U200" s="92"/>
      <c r="V200" s="92"/>
      <c r="W200" s="97"/>
      <c r="X200" s="99"/>
      <c r="Y200" s="107"/>
      <c r="Z200" s="92"/>
      <c r="AA200" s="11"/>
      <c r="AB200" s="11"/>
      <c r="AC200" s="11"/>
      <c r="AD200" s="11"/>
      <c r="AE200" s="11"/>
      <c r="AF200" s="92"/>
      <c r="AG200" s="92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  <c r="AV200" s="92"/>
      <c r="AW200" s="92"/>
      <c r="AX200" s="92"/>
      <c r="AY200" s="92"/>
      <c r="AZ200" s="92"/>
      <c r="BA200" s="92"/>
      <c r="BB200" s="92"/>
      <c r="BC200" s="92"/>
      <c r="BD200" s="92"/>
      <c r="BE200" s="92"/>
      <c r="BF200" s="92"/>
      <c r="BG200" s="92"/>
      <c r="BH200" s="92"/>
      <c r="BI200" s="92"/>
      <c r="BJ200" s="92"/>
      <c r="BK200" s="92"/>
      <c r="BL200" s="92"/>
      <c r="BM200" s="92"/>
      <c r="BN200" s="92"/>
      <c r="BO200" s="92"/>
      <c r="BP200" s="92"/>
      <c r="BQ200" s="92"/>
      <c r="BR200" s="92"/>
      <c r="BS200" s="92"/>
      <c r="BT200" s="92"/>
      <c r="BU200" s="92"/>
      <c r="BV200" s="92"/>
      <c r="BW200" s="92"/>
      <c r="BX200" s="92"/>
      <c r="BY200" s="92"/>
      <c r="BZ200" s="92"/>
      <c r="CA200" s="92"/>
      <c r="CB200" s="92"/>
      <c r="CC200" s="92"/>
      <c r="CD200" s="92"/>
      <c r="CE200" s="92"/>
      <c r="CF200" s="92"/>
      <c r="CG200" s="92"/>
      <c r="CH200" s="92"/>
      <c r="CI200" s="92"/>
      <c r="CJ200" s="92"/>
      <c r="CK200" s="92"/>
    </row>
    <row r="201" spans="1:89" ht="14.25" customHeight="1">
      <c r="I201" s="88"/>
      <c r="J201" s="92"/>
      <c r="K201" s="44"/>
      <c r="L201" s="11"/>
      <c r="N201" s="11"/>
      <c r="O201" s="44"/>
      <c r="P201" s="92"/>
      <c r="Q201" s="121"/>
      <c r="R201" s="11"/>
      <c r="S201" s="44"/>
      <c r="T201" s="11"/>
      <c r="U201" s="92"/>
      <c r="V201" s="92"/>
      <c r="W201" s="88"/>
      <c r="X201" s="164"/>
      <c r="Y201" s="107"/>
      <c r="Z201" s="92"/>
      <c r="AA201" s="11"/>
      <c r="AB201" s="11"/>
      <c r="AC201" s="11"/>
      <c r="AD201" s="11"/>
      <c r="AE201" s="11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2"/>
      <c r="BF201" s="92"/>
      <c r="BG201" s="92"/>
      <c r="BH201" s="92"/>
      <c r="BI201" s="92"/>
      <c r="BJ201" s="92"/>
      <c r="BK201" s="92"/>
      <c r="BL201" s="92"/>
      <c r="BM201" s="92"/>
      <c r="BN201" s="92"/>
      <c r="BO201" s="92"/>
      <c r="BP201" s="92"/>
      <c r="BQ201" s="92"/>
      <c r="BR201" s="92"/>
      <c r="BS201" s="92"/>
      <c r="BT201" s="92"/>
      <c r="BU201" s="92"/>
      <c r="BV201" s="92"/>
      <c r="BW201" s="92"/>
      <c r="BX201" s="92"/>
      <c r="BY201" s="92"/>
      <c r="BZ201" s="92"/>
      <c r="CA201" s="92"/>
      <c r="CB201" s="92"/>
      <c r="CC201" s="92"/>
      <c r="CD201" s="92"/>
      <c r="CE201" s="92"/>
      <c r="CF201" s="92"/>
      <c r="CG201" s="92"/>
      <c r="CH201" s="92"/>
      <c r="CI201" s="92"/>
      <c r="CJ201" s="92"/>
      <c r="CK201" s="92"/>
    </row>
    <row r="202" spans="1:89" ht="15" customHeight="1">
      <c r="I202" s="90"/>
      <c r="J202" s="92"/>
      <c r="K202" s="44"/>
      <c r="L202" s="11"/>
      <c r="N202" s="11"/>
      <c r="O202" s="44"/>
      <c r="P202" s="92"/>
      <c r="Q202" s="115"/>
      <c r="R202" s="11"/>
      <c r="S202" s="44"/>
      <c r="T202" s="11"/>
      <c r="U202" s="92"/>
      <c r="V202" s="92"/>
      <c r="W202" s="92"/>
      <c r="X202" s="171"/>
      <c r="Y202" s="239"/>
      <c r="Z202" s="171"/>
      <c r="AA202" s="11"/>
      <c r="AB202" s="11"/>
      <c r="AC202" s="11"/>
      <c r="AD202" s="11"/>
      <c r="AE202" s="11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92"/>
      <c r="BD202" s="92"/>
      <c r="BE202" s="92"/>
      <c r="BF202" s="92"/>
      <c r="BG202" s="92"/>
      <c r="BH202" s="92"/>
      <c r="BI202" s="92"/>
      <c r="BJ202" s="92"/>
      <c r="BK202" s="92"/>
      <c r="BL202" s="92"/>
      <c r="BM202" s="92"/>
      <c r="BN202" s="92"/>
      <c r="BO202" s="92"/>
      <c r="BP202" s="92"/>
      <c r="BQ202" s="92"/>
      <c r="BR202" s="92"/>
      <c r="BS202" s="92"/>
      <c r="BT202" s="92"/>
      <c r="BU202" s="92"/>
      <c r="BV202" s="92"/>
      <c r="BW202" s="92"/>
      <c r="BX202" s="92"/>
      <c r="BY202" s="92"/>
      <c r="BZ202" s="92"/>
      <c r="CA202" s="92"/>
      <c r="CB202" s="92"/>
      <c r="CC202" s="92"/>
      <c r="CD202" s="92"/>
      <c r="CE202" s="92"/>
      <c r="CF202" s="92"/>
      <c r="CG202" s="92"/>
      <c r="CH202" s="92"/>
      <c r="CI202" s="92"/>
      <c r="CJ202" s="92"/>
      <c r="CK202" s="92"/>
    </row>
    <row r="203" spans="1:89" ht="18" customHeight="1">
      <c r="A203" s="11"/>
      <c r="I203" s="90"/>
      <c r="J203" s="92"/>
      <c r="K203" s="44"/>
      <c r="L203" s="11"/>
      <c r="N203" s="11"/>
      <c r="O203" s="44"/>
      <c r="P203" s="92"/>
      <c r="Q203" s="92"/>
      <c r="R203" s="11"/>
      <c r="S203" s="44"/>
      <c r="T203" s="11"/>
      <c r="U203" s="92"/>
      <c r="V203" s="92"/>
      <c r="W203" s="248"/>
      <c r="X203" s="87"/>
      <c r="Y203" s="126"/>
      <c r="Z203" s="325"/>
      <c r="AA203" s="11"/>
      <c r="AB203" s="11"/>
      <c r="AC203" s="11"/>
      <c r="AD203" s="11"/>
      <c r="AE203" s="11"/>
      <c r="AF203" s="171"/>
      <c r="AG203" s="239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92"/>
      <c r="BG203" s="92"/>
      <c r="BH203" s="92"/>
      <c r="BI203" s="92"/>
      <c r="BJ203" s="92"/>
      <c r="BK203" s="92"/>
      <c r="BL203" s="92"/>
      <c r="BM203" s="92"/>
      <c r="BN203" s="92"/>
      <c r="BO203" s="92"/>
      <c r="BP203" s="92"/>
      <c r="BQ203" s="92"/>
      <c r="BR203" s="92"/>
      <c r="BS203" s="92"/>
      <c r="BT203" s="92"/>
      <c r="BU203" s="92"/>
      <c r="BV203" s="92"/>
      <c r="BW203" s="92"/>
      <c r="BX203" s="92"/>
      <c r="BY203" s="92"/>
      <c r="BZ203" s="92"/>
      <c r="CA203" s="92"/>
      <c r="CB203" s="92"/>
      <c r="CC203" s="92"/>
      <c r="CD203" s="92"/>
      <c r="CE203" s="92"/>
      <c r="CF203" s="92"/>
      <c r="CG203" s="92"/>
      <c r="CH203" s="92"/>
      <c r="CI203" s="92"/>
      <c r="CJ203" s="92"/>
      <c r="CK203" s="92"/>
    </row>
    <row r="204" spans="1:89" ht="16.5" customHeight="1">
      <c r="I204" s="88"/>
      <c r="J204" s="92"/>
      <c r="K204" s="44"/>
      <c r="L204" s="11"/>
      <c r="N204" s="11"/>
      <c r="O204" s="44"/>
      <c r="P204" s="92"/>
      <c r="Q204" s="172"/>
      <c r="R204" s="11"/>
      <c r="S204" s="44"/>
      <c r="T204" s="11"/>
      <c r="U204" s="88"/>
      <c r="V204" s="88"/>
      <c r="W204" s="248"/>
      <c r="X204" s="87"/>
      <c r="Y204" s="126"/>
      <c r="Z204" s="155"/>
      <c r="AA204" s="11"/>
      <c r="AB204" s="11"/>
      <c r="AC204" s="11"/>
      <c r="AD204" s="11"/>
      <c r="AE204" s="11"/>
      <c r="AF204" s="87"/>
      <c r="AG204" s="126"/>
      <c r="AH204" s="88"/>
      <c r="AI204" s="87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92"/>
      <c r="BG204" s="92"/>
      <c r="BH204" s="92"/>
      <c r="BI204" s="92"/>
      <c r="BJ204" s="92"/>
      <c r="BK204" s="92"/>
      <c r="BL204" s="92"/>
      <c r="BM204" s="92"/>
      <c r="BN204" s="92"/>
      <c r="BO204" s="92"/>
      <c r="BP204" s="92"/>
      <c r="BQ204" s="92"/>
      <c r="BR204" s="92"/>
      <c r="BS204" s="92"/>
      <c r="BT204" s="92"/>
      <c r="BU204" s="92"/>
      <c r="BV204" s="92"/>
      <c r="BW204" s="92"/>
      <c r="BX204" s="92"/>
      <c r="BY204" s="92"/>
      <c r="BZ204" s="92"/>
      <c r="CA204" s="92"/>
      <c r="CB204" s="92"/>
      <c r="CC204" s="92"/>
      <c r="CD204" s="92"/>
      <c r="CE204" s="92"/>
      <c r="CF204" s="92"/>
      <c r="CG204" s="92"/>
      <c r="CH204" s="92"/>
      <c r="CI204" s="92"/>
      <c r="CJ204" s="92"/>
      <c r="CK204" s="92"/>
    </row>
    <row r="205" spans="1:89" ht="13.5" customHeight="1">
      <c r="I205" s="88"/>
      <c r="J205" s="493"/>
      <c r="K205" s="1"/>
      <c r="L205" s="1"/>
      <c r="N205" s="11"/>
      <c r="O205" s="44"/>
      <c r="P205" s="92"/>
      <c r="Q205" s="126"/>
      <c r="R205" s="11"/>
      <c r="S205" s="44"/>
      <c r="T205" s="11"/>
      <c r="U205" s="85"/>
      <c r="V205" s="92"/>
      <c r="W205" s="88"/>
      <c r="X205" s="87"/>
      <c r="Y205" s="126"/>
      <c r="Z205" s="155"/>
      <c r="AA205" s="11"/>
      <c r="AB205" s="11"/>
      <c r="AC205" s="11"/>
      <c r="AD205" s="11"/>
      <c r="AE205" s="11"/>
      <c r="AF205" s="225"/>
      <c r="AG205" s="115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  <c r="AV205" s="92"/>
      <c r="AW205" s="92"/>
      <c r="AX205" s="92"/>
      <c r="AY205" s="92"/>
      <c r="AZ205" s="92"/>
      <c r="BA205" s="92"/>
      <c r="BB205" s="92"/>
      <c r="BC205" s="92"/>
      <c r="BD205" s="92"/>
      <c r="BE205" s="92"/>
      <c r="BF205" s="92"/>
      <c r="BG205" s="92"/>
      <c r="BH205" s="92"/>
      <c r="BI205" s="92"/>
      <c r="BJ205" s="92"/>
      <c r="BK205" s="92"/>
      <c r="BL205" s="92"/>
      <c r="BM205" s="92"/>
      <c r="BN205" s="92"/>
      <c r="BO205" s="92"/>
      <c r="BP205" s="92"/>
      <c r="BQ205" s="92"/>
      <c r="BR205" s="92"/>
      <c r="BS205" s="92"/>
      <c r="BT205" s="92"/>
      <c r="BU205" s="92"/>
      <c r="BV205" s="92"/>
      <c r="BW205" s="92"/>
      <c r="BX205" s="92"/>
      <c r="BY205" s="92"/>
      <c r="BZ205" s="92"/>
      <c r="CA205" s="92"/>
      <c r="CB205" s="92"/>
      <c r="CC205" s="92"/>
      <c r="CD205" s="92"/>
      <c r="CE205" s="92"/>
      <c r="CF205" s="92"/>
      <c r="CG205" s="92"/>
      <c r="CH205" s="92"/>
      <c r="CI205" s="92"/>
      <c r="CJ205" s="92"/>
      <c r="CK205" s="92"/>
    </row>
    <row r="206" spans="1:89" ht="15" customHeight="1">
      <c r="I206" s="88"/>
      <c r="J206" s="493"/>
      <c r="K206" s="1"/>
      <c r="L206" s="1"/>
      <c r="N206" s="11"/>
      <c r="O206" s="44"/>
      <c r="P206" s="163"/>
      <c r="Q206" s="126"/>
      <c r="R206" s="11"/>
      <c r="S206" s="44"/>
      <c r="T206" s="11"/>
      <c r="U206" s="90"/>
      <c r="V206" s="92"/>
      <c r="W206" s="88"/>
      <c r="X206" s="87"/>
      <c r="Y206" s="126"/>
      <c r="Z206" s="155"/>
      <c r="AA206" s="11"/>
      <c r="AB206" s="11"/>
      <c r="AC206" s="11"/>
      <c r="AD206" s="11"/>
      <c r="AE206" s="11"/>
      <c r="AF206" s="87"/>
      <c r="AG206" s="126"/>
      <c r="AH206" s="180"/>
      <c r="AI206" s="121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  <c r="AV206" s="92"/>
      <c r="AW206" s="92"/>
      <c r="AX206" s="92"/>
      <c r="AY206" s="92"/>
      <c r="AZ206" s="92"/>
      <c r="BA206" s="92"/>
      <c r="BB206" s="92"/>
      <c r="BC206" s="92"/>
      <c r="BD206" s="92"/>
      <c r="BE206" s="92"/>
      <c r="BF206" s="92"/>
      <c r="BG206" s="92"/>
      <c r="BH206" s="92"/>
      <c r="BI206" s="92"/>
      <c r="BJ206" s="92"/>
      <c r="BK206" s="92"/>
      <c r="BL206" s="92"/>
      <c r="BM206" s="92"/>
      <c r="BN206" s="92"/>
      <c r="BO206" s="92"/>
      <c r="BP206" s="92"/>
      <c r="BQ206" s="92"/>
      <c r="BR206" s="92"/>
      <c r="BS206" s="92"/>
      <c r="BT206" s="92"/>
      <c r="BU206" s="92"/>
      <c r="BV206" s="92"/>
      <c r="BW206" s="92"/>
      <c r="BX206" s="92"/>
      <c r="BY206" s="92"/>
      <c r="BZ206" s="92"/>
      <c r="CA206" s="92"/>
      <c r="CB206" s="92"/>
      <c r="CC206" s="92"/>
      <c r="CD206" s="92"/>
      <c r="CE206" s="92"/>
      <c r="CF206" s="92"/>
      <c r="CG206" s="92"/>
      <c r="CH206" s="92"/>
      <c r="CI206" s="92"/>
      <c r="CJ206" s="92"/>
      <c r="CK206" s="92"/>
    </row>
    <row r="207" spans="1:89" ht="15" customHeight="1">
      <c r="I207" s="88"/>
      <c r="J207" s="493"/>
      <c r="K207" s="1"/>
      <c r="L207" s="1"/>
      <c r="N207" s="11"/>
      <c r="O207" s="44"/>
      <c r="P207" s="92"/>
      <c r="Q207" s="126"/>
      <c r="R207" s="11"/>
      <c r="S207" s="11"/>
      <c r="T207" s="11"/>
      <c r="U207" s="90"/>
      <c r="V207" s="92"/>
      <c r="W207" s="88"/>
      <c r="X207" s="94"/>
      <c r="Y207" s="124"/>
      <c r="Z207" s="155"/>
      <c r="AA207" s="11"/>
      <c r="AB207" s="11"/>
      <c r="AC207" s="11"/>
      <c r="AD207" s="11"/>
      <c r="AE207" s="11"/>
      <c r="AF207" s="101"/>
      <c r="AG207" s="126"/>
      <c r="AH207" s="92"/>
      <c r="AI207" s="121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  <c r="AV207" s="92"/>
      <c r="AW207" s="92"/>
      <c r="AX207" s="92"/>
      <c r="AY207" s="92"/>
      <c r="AZ207" s="92"/>
      <c r="BA207" s="92"/>
      <c r="BB207" s="92"/>
      <c r="BC207" s="92"/>
      <c r="BD207" s="92"/>
      <c r="BE207" s="92"/>
      <c r="BF207" s="92"/>
      <c r="BG207" s="92"/>
      <c r="BH207" s="92"/>
      <c r="BI207" s="92"/>
      <c r="BJ207" s="92"/>
      <c r="BK207" s="92"/>
      <c r="BL207" s="92"/>
      <c r="BM207" s="92"/>
      <c r="BN207" s="92"/>
      <c r="BO207" s="92"/>
      <c r="BP207" s="92"/>
      <c r="BQ207" s="92"/>
      <c r="BR207" s="92"/>
      <c r="BS207" s="92"/>
      <c r="BT207" s="92"/>
      <c r="BU207" s="92"/>
      <c r="BV207" s="92"/>
      <c r="BW207" s="92"/>
      <c r="BX207" s="92"/>
      <c r="BY207" s="92"/>
      <c r="BZ207" s="92"/>
      <c r="CA207" s="92"/>
      <c r="CB207" s="92"/>
      <c r="CC207" s="92"/>
      <c r="CD207" s="92"/>
      <c r="CE207" s="92"/>
      <c r="CF207" s="92"/>
      <c r="CG207" s="92"/>
      <c r="CH207" s="92"/>
      <c r="CI207" s="92"/>
      <c r="CJ207" s="92"/>
      <c r="CK207" s="92"/>
    </row>
    <row r="208" spans="1:89" ht="14.25" customHeight="1">
      <c r="I208" s="90"/>
      <c r="J208" s="493"/>
      <c r="K208" s="1"/>
      <c r="L208" s="1"/>
      <c r="N208" s="11"/>
      <c r="O208" s="44"/>
      <c r="P208" s="170"/>
      <c r="Q208" s="92"/>
      <c r="R208" s="11"/>
      <c r="S208" s="11"/>
      <c r="T208" s="11"/>
      <c r="U208" s="90"/>
      <c r="V208" s="92"/>
      <c r="W208" s="88"/>
      <c r="X208" s="87"/>
      <c r="Y208" s="120"/>
      <c r="Z208" s="155"/>
      <c r="AA208" s="11"/>
      <c r="AB208" s="11"/>
      <c r="AC208" s="11"/>
      <c r="AD208" s="11"/>
      <c r="AE208" s="11"/>
      <c r="AF208" s="96"/>
      <c r="AG208" s="173"/>
      <c r="AH208" s="92"/>
      <c r="AI208" s="121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  <c r="BH208" s="92"/>
      <c r="BI208" s="92"/>
      <c r="BJ208" s="92"/>
      <c r="BK208" s="92"/>
      <c r="BL208" s="92"/>
      <c r="BM208" s="92"/>
      <c r="BN208" s="92"/>
      <c r="BO208" s="92"/>
      <c r="BP208" s="92"/>
      <c r="BQ208" s="92"/>
      <c r="BR208" s="92"/>
      <c r="BS208" s="92"/>
      <c r="BT208" s="92"/>
      <c r="BU208" s="92"/>
      <c r="BV208" s="92"/>
      <c r="BW208" s="92"/>
      <c r="BX208" s="92"/>
      <c r="BY208" s="92"/>
      <c r="BZ208" s="92"/>
      <c r="CA208" s="92"/>
      <c r="CB208" s="92"/>
      <c r="CC208" s="92"/>
      <c r="CD208" s="92"/>
      <c r="CE208" s="92"/>
      <c r="CF208" s="92"/>
      <c r="CG208" s="92"/>
      <c r="CH208" s="92"/>
      <c r="CI208" s="92"/>
      <c r="CJ208" s="92"/>
      <c r="CK208" s="92"/>
    </row>
    <row r="209" spans="9:89" ht="12.75" customHeight="1">
      <c r="I209" s="97"/>
      <c r="J209" s="493"/>
      <c r="K209" s="1"/>
      <c r="L209" s="1"/>
      <c r="N209" s="11"/>
      <c r="O209" s="44"/>
      <c r="P209" s="170"/>
      <c r="Q209" s="92"/>
      <c r="R209" s="11"/>
      <c r="S209" s="11"/>
      <c r="T209" s="11"/>
      <c r="U209" s="88"/>
      <c r="V209" s="92"/>
      <c r="W209" s="88"/>
      <c r="X209" s="87"/>
      <c r="Y209" s="120"/>
      <c r="Z209" s="155"/>
      <c r="AA209" s="11"/>
      <c r="AB209" s="11"/>
      <c r="AC209" s="11"/>
      <c r="AD209" s="11"/>
      <c r="AE209" s="11"/>
      <c r="AF209" s="94"/>
      <c r="AG209" s="124"/>
      <c r="AH209" s="92"/>
      <c r="AI209" s="121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  <c r="BH209" s="92"/>
      <c r="BI209" s="92"/>
      <c r="BJ209" s="92"/>
      <c r="BK209" s="92"/>
      <c r="BL209" s="92"/>
      <c r="BM209" s="92"/>
      <c r="BN209" s="92"/>
      <c r="BO209" s="92"/>
      <c r="BP209" s="92"/>
      <c r="BQ209" s="92"/>
      <c r="BR209" s="92"/>
      <c r="BS209" s="92"/>
      <c r="BT209" s="92"/>
      <c r="BU209" s="92"/>
      <c r="BV209" s="92"/>
      <c r="BW209" s="92"/>
      <c r="BX209" s="92"/>
      <c r="BY209" s="92"/>
      <c r="BZ209" s="92"/>
      <c r="CA209" s="92"/>
      <c r="CB209" s="92"/>
      <c r="CC209" s="92"/>
      <c r="CD209" s="92"/>
      <c r="CE209" s="92"/>
      <c r="CF209" s="92"/>
      <c r="CG209" s="92"/>
      <c r="CH209" s="92"/>
      <c r="CI209" s="92"/>
      <c r="CJ209" s="92"/>
      <c r="CK209" s="92"/>
    </row>
    <row r="210" spans="9:89" ht="14.25" customHeight="1">
      <c r="I210" s="88"/>
      <c r="J210" s="493"/>
      <c r="K210" s="1"/>
      <c r="L210" s="1"/>
      <c r="N210" s="11"/>
      <c r="O210" s="44"/>
      <c r="P210" s="92"/>
      <c r="Q210" s="92"/>
      <c r="R210" s="11"/>
      <c r="S210" s="11"/>
      <c r="T210" s="11"/>
      <c r="U210" s="88"/>
      <c r="V210" s="92"/>
      <c r="W210" s="93"/>
      <c r="X210" s="249"/>
      <c r="Y210" s="250"/>
      <c r="Z210" s="155"/>
      <c r="AA210" s="11"/>
      <c r="AB210" s="11"/>
      <c r="AC210" s="11"/>
      <c r="AD210" s="11"/>
      <c r="AE210" s="11"/>
      <c r="AF210" s="87"/>
      <c r="AG210" s="126"/>
      <c r="AH210" s="92"/>
      <c r="AI210" s="107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92"/>
      <c r="BD210" s="92"/>
      <c r="BE210" s="92"/>
      <c r="BF210" s="92"/>
      <c r="BG210" s="92"/>
      <c r="BH210" s="92"/>
      <c r="BI210" s="92"/>
      <c r="BJ210" s="92"/>
      <c r="BK210" s="92"/>
      <c r="BL210" s="92"/>
      <c r="BM210" s="92"/>
      <c r="BN210" s="92"/>
      <c r="BO210" s="92"/>
      <c r="BP210" s="92"/>
      <c r="BQ210" s="92"/>
      <c r="BR210" s="92"/>
      <c r="BS210" s="92"/>
      <c r="BT210" s="92"/>
      <c r="BU210" s="92"/>
      <c r="BV210" s="92"/>
      <c r="BW210" s="92"/>
      <c r="BX210" s="92"/>
      <c r="BY210" s="92"/>
      <c r="BZ210" s="92"/>
      <c r="CA210" s="92"/>
      <c r="CB210" s="92"/>
      <c r="CC210" s="92"/>
      <c r="CD210" s="92"/>
      <c r="CE210" s="92"/>
      <c r="CF210" s="92"/>
      <c r="CG210" s="92"/>
      <c r="CH210" s="92"/>
      <c r="CI210" s="92"/>
      <c r="CJ210" s="92"/>
      <c r="CK210" s="92"/>
    </row>
    <row r="211" spans="9:89" ht="15.75" customHeight="1">
      <c r="I211" s="93"/>
      <c r="J211" s="493"/>
      <c r="K211" s="1"/>
      <c r="L211" s="1"/>
      <c r="N211" s="11"/>
      <c r="O211" s="44"/>
      <c r="P211" s="92"/>
      <c r="Q211" s="92"/>
      <c r="R211" s="11"/>
      <c r="S211" s="11"/>
      <c r="T211" s="11"/>
      <c r="U211" s="88"/>
      <c r="V211" s="92"/>
      <c r="W211" s="88"/>
      <c r="X211" s="101"/>
      <c r="Y211" s="229"/>
      <c r="Z211" s="328"/>
      <c r="AA211" s="11"/>
      <c r="AB211" s="11"/>
      <c r="AC211" s="11"/>
      <c r="AD211" s="11"/>
      <c r="AE211" s="11"/>
      <c r="AF211" s="87"/>
      <c r="AG211" s="126"/>
      <c r="AH211" s="180"/>
      <c r="AI211" s="121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92"/>
      <c r="BD211" s="92"/>
      <c r="BE211" s="92"/>
      <c r="BF211" s="92"/>
      <c r="BG211" s="92"/>
      <c r="BH211" s="92"/>
      <c r="BI211" s="92"/>
      <c r="BJ211" s="92"/>
      <c r="BK211" s="92"/>
      <c r="BL211" s="92"/>
      <c r="BM211" s="92"/>
      <c r="BN211" s="92"/>
      <c r="BO211" s="92"/>
      <c r="BP211" s="92"/>
      <c r="BQ211" s="92"/>
      <c r="BR211" s="92"/>
      <c r="BS211" s="92"/>
      <c r="BT211" s="92"/>
      <c r="BU211" s="92"/>
      <c r="BV211" s="92"/>
      <c r="BW211" s="92"/>
      <c r="BX211" s="92"/>
      <c r="BY211" s="92"/>
      <c r="BZ211" s="92"/>
      <c r="CA211" s="92"/>
      <c r="CB211" s="92"/>
      <c r="CC211" s="92"/>
      <c r="CD211" s="92"/>
      <c r="CE211" s="92"/>
      <c r="CF211" s="92"/>
      <c r="CG211" s="92"/>
      <c r="CH211" s="92"/>
      <c r="CI211" s="92"/>
      <c r="CJ211" s="92"/>
      <c r="CK211" s="92"/>
    </row>
    <row r="212" spans="9:89" ht="12.75" customHeight="1">
      <c r="I212" s="93"/>
      <c r="J212" s="493"/>
      <c r="K212" s="1"/>
      <c r="L212" s="1"/>
      <c r="N212" s="11"/>
      <c r="O212" s="44"/>
      <c r="P212" s="92"/>
      <c r="Q212" s="92"/>
      <c r="R212" s="11"/>
      <c r="S212" s="44"/>
      <c r="T212" s="11"/>
      <c r="U212" s="88"/>
      <c r="V212" s="92"/>
      <c r="W212" s="88"/>
      <c r="X212" s="101"/>
      <c r="Y212" s="126"/>
      <c r="Z212" s="155"/>
      <c r="AA212" s="11"/>
      <c r="AB212" s="11"/>
      <c r="AC212" s="11"/>
      <c r="AD212" s="11"/>
      <c r="AE212" s="11"/>
      <c r="AF212" s="87"/>
      <c r="AG212" s="126"/>
      <c r="AH212" s="99"/>
      <c r="AI212" s="123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92"/>
      <c r="BD212" s="92"/>
      <c r="BE212" s="92"/>
      <c r="BF212" s="92"/>
      <c r="BG212" s="92"/>
      <c r="BH212" s="92"/>
      <c r="BI212" s="92"/>
      <c r="BJ212" s="92"/>
      <c r="BK212" s="92"/>
      <c r="BL212" s="92"/>
      <c r="BM212" s="92"/>
      <c r="BN212" s="92"/>
      <c r="BO212" s="92"/>
      <c r="BP212" s="92"/>
      <c r="BQ212" s="92"/>
      <c r="BR212" s="92"/>
      <c r="BS212" s="92"/>
      <c r="BT212" s="92"/>
      <c r="BU212" s="92"/>
      <c r="BV212" s="92"/>
      <c r="BW212" s="92"/>
      <c r="BX212" s="92"/>
      <c r="BY212" s="92"/>
      <c r="BZ212" s="92"/>
      <c r="CA212" s="92"/>
      <c r="CB212" s="92"/>
      <c r="CC212" s="92"/>
      <c r="CD212" s="92"/>
      <c r="CE212" s="92"/>
      <c r="CF212" s="92"/>
      <c r="CG212" s="92"/>
      <c r="CH212" s="92"/>
      <c r="CI212" s="92"/>
      <c r="CJ212" s="92"/>
      <c r="CK212" s="92"/>
    </row>
    <row r="213" spans="9:89" ht="15" customHeight="1">
      <c r="I213" s="88"/>
      <c r="J213" s="493"/>
      <c r="K213" s="1"/>
      <c r="L213" s="1"/>
      <c r="N213" s="11"/>
      <c r="O213" s="44"/>
      <c r="P213" s="92"/>
      <c r="Q213" s="92"/>
      <c r="R213" s="11"/>
      <c r="S213" s="44"/>
      <c r="T213" s="11"/>
      <c r="U213" s="88"/>
      <c r="V213" s="92"/>
      <c r="W213" s="93"/>
      <c r="X213" s="96"/>
      <c r="Y213" s="173"/>
      <c r="Z213" s="155"/>
      <c r="AA213" s="11"/>
      <c r="AB213" s="11"/>
      <c r="AC213" s="11"/>
      <c r="AD213" s="11"/>
      <c r="AE213" s="11"/>
      <c r="AF213" s="101"/>
      <c r="AG213" s="126"/>
      <c r="AH213" s="92"/>
      <c r="AI213" s="121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2"/>
      <c r="BC213" s="92"/>
      <c r="BD213" s="92"/>
      <c r="BE213" s="92"/>
      <c r="BF213" s="92"/>
      <c r="BG213" s="92"/>
      <c r="BH213" s="92"/>
      <c r="BI213" s="92"/>
      <c r="BJ213" s="92"/>
      <c r="BK213" s="92"/>
      <c r="BL213" s="92"/>
      <c r="BM213" s="92"/>
      <c r="BN213" s="92"/>
      <c r="BO213" s="92"/>
      <c r="BP213" s="92"/>
      <c r="BQ213" s="92"/>
      <c r="BR213" s="92"/>
      <c r="BS213" s="92"/>
      <c r="BT213" s="92"/>
      <c r="BU213" s="92"/>
      <c r="BV213" s="92"/>
      <c r="BW213" s="92"/>
      <c r="BX213" s="92"/>
      <c r="BY213" s="92"/>
      <c r="BZ213" s="92"/>
      <c r="CA213" s="92"/>
      <c r="CB213" s="92"/>
      <c r="CC213" s="92"/>
      <c r="CD213" s="92"/>
      <c r="CE213" s="92"/>
      <c r="CF213" s="92"/>
      <c r="CG213" s="92"/>
      <c r="CH213" s="92"/>
      <c r="CI213" s="92"/>
      <c r="CJ213" s="92"/>
      <c r="CK213" s="92"/>
    </row>
    <row r="214" spans="9:89" ht="15" customHeight="1">
      <c r="I214" s="88"/>
      <c r="J214" s="107"/>
      <c r="K214" s="5"/>
      <c r="L214" s="5"/>
      <c r="N214" s="11"/>
      <c r="O214" s="44"/>
      <c r="P214" s="87"/>
      <c r="Q214" s="92"/>
      <c r="R214" s="11"/>
      <c r="S214" s="44"/>
      <c r="T214" s="11"/>
      <c r="U214" s="88"/>
      <c r="V214" s="92"/>
      <c r="W214" s="90"/>
      <c r="X214" s="164"/>
      <c r="Y214" s="164"/>
      <c r="Z214" s="155"/>
      <c r="AA214" s="11"/>
      <c r="AB214" s="11"/>
      <c r="AC214" s="11"/>
      <c r="AD214" s="11"/>
      <c r="AE214" s="11"/>
      <c r="AF214" s="96"/>
      <c r="AG214" s="173"/>
      <c r="AH214" s="91"/>
      <c r="AI214" s="115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2"/>
      <c r="BE214" s="92"/>
      <c r="BF214" s="92"/>
      <c r="BG214" s="92"/>
      <c r="BH214" s="92"/>
      <c r="BI214" s="92"/>
      <c r="BJ214" s="92"/>
      <c r="BK214" s="92"/>
      <c r="BL214" s="92"/>
      <c r="BM214" s="92"/>
      <c r="BN214" s="92"/>
      <c r="BO214" s="92"/>
      <c r="BP214" s="92"/>
      <c r="BQ214" s="92"/>
      <c r="BR214" s="92"/>
      <c r="BS214" s="92"/>
      <c r="BT214" s="92"/>
      <c r="BU214" s="92"/>
      <c r="BV214" s="92"/>
      <c r="BW214" s="92"/>
      <c r="BX214" s="92"/>
      <c r="BY214" s="92"/>
      <c r="BZ214" s="92"/>
      <c r="CA214" s="92"/>
      <c r="CB214" s="92"/>
      <c r="CC214" s="92"/>
      <c r="CD214" s="92"/>
      <c r="CE214" s="92"/>
      <c r="CF214" s="92"/>
      <c r="CG214" s="92"/>
      <c r="CH214" s="92"/>
      <c r="CI214" s="92"/>
      <c r="CJ214" s="92"/>
      <c r="CK214" s="92"/>
    </row>
    <row r="215" spans="9:89" ht="12.75" customHeight="1">
      <c r="I215" s="92"/>
      <c r="J215" s="107"/>
      <c r="K215" s="5"/>
      <c r="L215" s="5"/>
      <c r="N215" s="11"/>
      <c r="O215" s="44"/>
      <c r="P215" s="87"/>
      <c r="Q215" s="92"/>
      <c r="R215" s="11"/>
      <c r="S215" s="44"/>
      <c r="T215" s="11"/>
      <c r="U215" s="88"/>
      <c r="V215" s="92"/>
      <c r="W215" s="93"/>
      <c r="X215" s="164"/>
      <c r="Y215" s="92"/>
      <c r="Z215" s="155"/>
      <c r="AA215" s="11"/>
      <c r="AB215" s="11"/>
      <c r="AC215" s="11"/>
      <c r="AD215" s="11"/>
      <c r="AE215" s="11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92"/>
      <c r="BD215" s="92"/>
      <c r="BE215" s="92"/>
      <c r="BF215" s="92"/>
      <c r="BG215" s="92"/>
      <c r="BH215" s="92"/>
      <c r="BI215" s="92"/>
      <c r="BJ215" s="92"/>
      <c r="BK215" s="92"/>
      <c r="BL215" s="92"/>
      <c r="BM215" s="92"/>
      <c r="BN215" s="92"/>
      <c r="BO215" s="92"/>
      <c r="BP215" s="92"/>
      <c r="BQ215" s="92"/>
      <c r="BR215" s="92"/>
      <c r="BS215" s="92"/>
      <c r="BT215" s="92"/>
      <c r="BU215" s="92"/>
      <c r="BV215" s="92"/>
      <c r="BW215" s="92"/>
      <c r="BX215" s="92"/>
      <c r="BY215" s="92"/>
      <c r="BZ215" s="92"/>
      <c r="CA215" s="92"/>
      <c r="CB215" s="92"/>
      <c r="CC215" s="92"/>
      <c r="CD215" s="92"/>
      <c r="CE215" s="92"/>
      <c r="CF215" s="92"/>
      <c r="CG215" s="92"/>
      <c r="CH215" s="92"/>
      <c r="CI215" s="92"/>
      <c r="CJ215" s="92"/>
      <c r="CK215" s="92"/>
    </row>
    <row r="216" spans="9:89" ht="12.75" customHeight="1">
      <c r="I216" s="116"/>
      <c r="J216" s="107"/>
      <c r="K216" s="5"/>
      <c r="L216" s="5"/>
      <c r="N216" s="11"/>
      <c r="O216" s="44"/>
      <c r="P216" s="100"/>
      <c r="Q216" s="92"/>
      <c r="R216" s="11"/>
      <c r="S216" s="44"/>
      <c r="T216" s="11"/>
      <c r="U216" s="88"/>
      <c r="V216" s="92"/>
      <c r="W216" s="88"/>
      <c r="X216" s="164"/>
      <c r="Y216" s="164"/>
      <c r="Z216" s="155"/>
      <c r="AA216" s="11"/>
      <c r="AB216" s="11"/>
      <c r="AC216" s="11"/>
      <c r="AD216" s="11"/>
      <c r="AE216" s="11"/>
      <c r="AF216" s="92"/>
      <c r="AG216" s="88"/>
      <c r="AH216" s="180"/>
      <c r="AI216" s="121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  <c r="AV216" s="92"/>
      <c r="AW216" s="92"/>
      <c r="AX216" s="92"/>
      <c r="AY216" s="92"/>
      <c r="AZ216" s="92"/>
      <c r="BA216" s="92"/>
      <c r="BB216" s="92"/>
      <c r="BC216" s="92"/>
      <c r="BD216" s="92"/>
      <c r="BE216" s="92"/>
      <c r="BF216" s="92"/>
      <c r="BG216" s="92"/>
      <c r="BH216" s="92"/>
      <c r="BI216" s="92"/>
      <c r="BJ216" s="92"/>
      <c r="BK216" s="92"/>
      <c r="BL216" s="92"/>
      <c r="BM216" s="92"/>
      <c r="BN216" s="92"/>
      <c r="BO216" s="92"/>
      <c r="BP216" s="92"/>
      <c r="BQ216" s="92"/>
      <c r="BR216" s="92"/>
      <c r="BS216" s="92"/>
      <c r="BT216" s="92"/>
      <c r="BU216" s="92"/>
      <c r="BV216" s="92"/>
      <c r="BW216" s="92"/>
      <c r="BX216" s="92"/>
      <c r="BY216" s="92"/>
      <c r="BZ216" s="92"/>
      <c r="CA216" s="92"/>
      <c r="CB216" s="92"/>
      <c r="CC216" s="92"/>
      <c r="CD216" s="92"/>
      <c r="CE216" s="92"/>
      <c r="CF216" s="92"/>
      <c r="CG216" s="92"/>
      <c r="CH216" s="92"/>
      <c r="CI216" s="92"/>
      <c r="CJ216" s="92"/>
      <c r="CK216" s="92"/>
    </row>
    <row r="217" spans="9:89" ht="12" customHeight="1">
      <c r="I217" s="92"/>
      <c r="J217" s="684"/>
      <c r="K217" s="685"/>
      <c r="L217" s="508"/>
      <c r="M217" s="11"/>
      <c r="N217" s="11"/>
      <c r="O217" s="44"/>
      <c r="P217" s="92"/>
      <c r="Q217" s="92"/>
      <c r="R217" s="11"/>
      <c r="S217" s="44"/>
      <c r="T217" s="11"/>
      <c r="U217" s="113"/>
      <c r="V217" s="92"/>
      <c r="W217" s="90"/>
      <c r="X217" s="164"/>
      <c r="Y217" s="337"/>
      <c r="Z217" s="155"/>
      <c r="AA217" s="11"/>
      <c r="AB217" s="11"/>
      <c r="AC217" s="11"/>
      <c r="AD217" s="11"/>
      <c r="AE217" s="11"/>
      <c r="AF217" s="92"/>
      <c r="AG217" s="88"/>
      <c r="AH217" s="180"/>
      <c r="AI217" s="121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  <c r="BH217" s="92"/>
      <c r="BI217" s="92"/>
      <c r="BJ217" s="92"/>
      <c r="BK217" s="92"/>
      <c r="BL217" s="92"/>
      <c r="BM217" s="92"/>
      <c r="BN217" s="92"/>
      <c r="BO217" s="92"/>
      <c r="BP217" s="92"/>
      <c r="BQ217" s="92"/>
      <c r="BR217" s="92"/>
      <c r="BS217" s="92"/>
      <c r="BT217" s="92"/>
      <c r="BU217" s="92"/>
      <c r="BV217" s="92"/>
      <c r="BW217" s="92"/>
      <c r="BX217" s="92"/>
      <c r="BY217" s="92"/>
      <c r="BZ217" s="92"/>
      <c r="CA217" s="92"/>
      <c r="CB217" s="92"/>
      <c r="CC217" s="92"/>
      <c r="CD217" s="92"/>
      <c r="CE217" s="92"/>
      <c r="CF217" s="92"/>
      <c r="CG217" s="92"/>
      <c r="CH217" s="92"/>
      <c r="CI217" s="92"/>
      <c r="CJ217" s="92"/>
      <c r="CK217" s="92"/>
    </row>
    <row r="218" spans="9:89" ht="12.75" customHeight="1">
      <c r="I218" s="236"/>
      <c r="J218" s="686"/>
      <c r="K218" s="11"/>
      <c r="L218" s="107"/>
      <c r="M218" s="11"/>
      <c r="N218" s="11"/>
      <c r="O218" s="44"/>
      <c r="P218" s="91"/>
      <c r="Q218" s="92"/>
      <c r="R218" s="11"/>
      <c r="S218" s="44"/>
      <c r="T218" s="11"/>
      <c r="U218" s="92"/>
      <c r="V218" s="92"/>
      <c r="W218" s="90"/>
      <c r="X218" s="164"/>
      <c r="Y218" s="327"/>
      <c r="Z218" s="155"/>
      <c r="AA218" s="11"/>
      <c r="AB218" s="11"/>
      <c r="AC218" s="11"/>
      <c r="AD218" s="11"/>
      <c r="AE218" s="11"/>
      <c r="AF218" s="92"/>
      <c r="AG218" s="88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  <c r="AV218" s="92"/>
      <c r="AW218" s="92"/>
      <c r="AX218" s="92"/>
      <c r="AY218" s="92"/>
      <c r="AZ218" s="92"/>
      <c r="BA218" s="92"/>
      <c r="BB218" s="92"/>
      <c r="BC218" s="92"/>
      <c r="BD218" s="92"/>
      <c r="BE218" s="92"/>
      <c r="BF218" s="92"/>
      <c r="BG218" s="92"/>
      <c r="BH218" s="92"/>
      <c r="BI218" s="92"/>
      <c r="BJ218" s="92"/>
      <c r="BK218" s="92"/>
      <c r="BL218" s="92"/>
      <c r="BM218" s="92"/>
      <c r="BN218" s="92"/>
      <c r="BO218" s="92"/>
      <c r="BP218" s="92"/>
      <c r="BQ218" s="92"/>
      <c r="BR218" s="92"/>
      <c r="BS218" s="92"/>
      <c r="BT218" s="92"/>
      <c r="BU218" s="92"/>
      <c r="BV218" s="92"/>
      <c r="BW218" s="92"/>
      <c r="BX218" s="92"/>
      <c r="BY218" s="92"/>
      <c r="BZ218" s="92"/>
      <c r="CA218" s="92"/>
      <c r="CB218" s="92"/>
      <c r="CC218" s="92"/>
      <c r="CD218" s="92"/>
      <c r="CE218" s="92"/>
      <c r="CF218" s="92"/>
      <c r="CG218" s="92"/>
      <c r="CH218" s="92"/>
      <c r="CI218" s="92"/>
      <c r="CJ218" s="92"/>
      <c r="CK218" s="92"/>
    </row>
    <row r="219" spans="9:89" ht="14.25" customHeight="1">
      <c r="I219" s="92"/>
      <c r="J219" s="598"/>
      <c r="K219" s="599"/>
      <c r="L219" s="600"/>
      <c r="M219" s="11"/>
      <c r="N219" s="11"/>
      <c r="O219" s="44"/>
      <c r="P219" s="87"/>
      <c r="Q219" s="92"/>
      <c r="R219" s="11"/>
      <c r="S219" s="44"/>
      <c r="T219" s="11"/>
      <c r="U219" s="92"/>
      <c r="V219" s="92"/>
      <c r="W219" s="90"/>
      <c r="X219" s="164"/>
      <c r="Y219" s="327"/>
      <c r="Z219" s="155"/>
      <c r="AA219" s="11"/>
      <c r="AB219" s="11"/>
      <c r="AC219" s="11"/>
      <c r="AD219" s="11"/>
      <c r="AE219" s="11"/>
      <c r="AF219" s="92"/>
      <c r="AG219" s="93"/>
      <c r="AH219" s="96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  <c r="AV219" s="92"/>
      <c r="AW219" s="92"/>
      <c r="AX219" s="92"/>
      <c r="AY219" s="92"/>
      <c r="AZ219" s="92"/>
      <c r="BA219" s="92"/>
      <c r="BB219" s="92"/>
      <c r="BC219" s="92"/>
      <c r="BD219" s="92"/>
      <c r="BE219" s="92"/>
      <c r="BF219" s="92"/>
      <c r="BG219" s="92"/>
      <c r="BH219" s="92"/>
      <c r="BI219" s="92"/>
      <c r="BJ219" s="92"/>
      <c r="BK219" s="92"/>
      <c r="BL219" s="92"/>
      <c r="BM219" s="92"/>
      <c r="BN219" s="92"/>
      <c r="BO219" s="92"/>
      <c r="BP219" s="92"/>
      <c r="BQ219" s="92"/>
      <c r="BR219" s="92"/>
      <c r="BS219" s="92"/>
      <c r="BT219" s="92"/>
      <c r="BU219" s="92"/>
      <c r="BV219" s="92"/>
      <c r="BW219" s="92"/>
      <c r="BX219" s="92"/>
      <c r="BY219" s="92"/>
      <c r="BZ219" s="92"/>
      <c r="CA219" s="92"/>
      <c r="CB219" s="92"/>
      <c r="CC219" s="92"/>
      <c r="CD219" s="92"/>
      <c r="CE219" s="92"/>
      <c r="CF219" s="92"/>
      <c r="CG219" s="92"/>
      <c r="CH219" s="92"/>
      <c r="CI219" s="92"/>
      <c r="CJ219" s="92"/>
      <c r="CK219" s="92"/>
    </row>
    <row r="220" spans="9:89" ht="15.6">
      <c r="I220" s="1038"/>
      <c r="J220" s="686"/>
      <c r="K220" s="11"/>
      <c r="L220" s="488"/>
      <c r="M220" s="11"/>
      <c r="N220" s="11"/>
      <c r="O220" s="11"/>
      <c r="P220" s="92"/>
      <c r="Q220" s="92"/>
      <c r="R220" s="11"/>
      <c r="S220" s="44"/>
      <c r="T220" s="11"/>
      <c r="U220" s="92"/>
      <c r="V220" s="92"/>
      <c r="W220" s="90"/>
      <c r="X220" s="164"/>
      <c r="Y220" s="327"/>
      <c r="Z220" s="155"/>
      <c r="AA220" s="11"/>
      <c r="AB220" s="11"/>
      <c r="AC220" s="11"/>
      <c r="AD220" s="11"/>
      <c r="AE220" s="11"/>
      <c r="AF220" s="92"/>
      <c r="AG220" s="93"/>
      <c r="AH220" s="94"/>
      <c r="AI220" s="123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  <c r="AV220" s="92"/>
      <c r="AW220" s="92"/>
      <c r="AX220" s="92"/>
      <c r="AY220" s="92"/>
      <c r="AZ220" s="92"/>
      <c r="BA220" s="92"/>
      <c r="BB220" s="92"/>
      <c r="BC220" s="92"/>
      <c r="BD220" s="92"/>
      <c r="BE220" s="92"/>
      <c r="BF220" s="92"/>
      <c r="BG220" s="92"/>
      <c r="BH220" s="92"/>
      <c r="BI220" s="92"/>
      <c r="BJ220" s="92"/>
      <c r="BK220" s="92"/>
      <c r="BL220" s="92"/>
      <c r="BM220" s="92"/>
      <c r="BN220" s="92"/>
      <c r="BO220" s="92"/>
      <c r="BP220" s="92"/>
      <c r="BQ220" s="92"/>
      <c r="BR220" s="92"/>
      <c r="BS220" s="92"/>
      <c r="BT220" s="92"/>
      <c r="BU220" s="92"/>
      <c r="BV220" s="92"/>
      <c r="BW220" s="92"/>
      <c r="BX220" s="92"/>
      <c r="BY220" s="92"/>
      <c r="BZ220" s="92"/>
      <c r="CA220" s="92"/>
      <c r="CB220" s="92"/>
      <c r="CC220" s="92"/>
      <c r="CD220" s="92"/>
      <c r="CE220" s="92"/>
      <c r="CF220" s="92"/>
      <c r="CG220" s="92"/>
      <c r="CH220" s="92"/>
      <c r="CI220" s="92"/>
      <c r="CJ220" s="92"/>
      <c r="CK220" s="92"/>
    </row>
    <row r="221" spans="9:89" ht="15.6">
      <c r="I221" s="92"/>
      <c r="J221" s="687"/>
      <c r="K221" s="601"/>
      <c r="L221" s="317"/>
      <c r="M221" s="11"/>
      <c r="N221" s="11"/>
      <c r="O221" s="11"/>
      <c r="P221" s="97"/>
      <c r="Q221" s="92"/>
      <c r="R221" s="11"/>
      <c r="S221" s="44"/>
      <c r="T221" s="11"/>
      <c r="U221" s="92"/>
      <c r="V221" s="92"/>
      <c r="W221" s="90"/>
      <c r="X221" s="164"/>
      <c r="Y221" s="327"/>
      <c r="Z221" s="155"/>
      <c r="AA221" s="11"/>
      <c r="AB221" s="11"/>
      <c r="AC221" s="11"/>
      <c r="AD221" s="11"/>
      <c r="AE221" s="11"/>
      <c r="AF221" s="92"/>
      <c r="AG221" s="88"/>
      <c r="AH221" s="99"/>
      <c r="AI221" s="123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  <c r="AV221" s="92"/>
      <c r="AW221" s="92"/>
      <c r="AX221" s="92"/>
      <c r="AY221" s="92"/>
      <c r="AZ221" s="92"/>
      <c r="BA221" s="92"/>
      <c r="BB221" s="92"/>
      <c r="BC221" s="92"/>
      <c r="BD221" s="92"/>
      <c r="BE221" s="92"/>
      <c r="BF221" s="92"/>
      <c r="BG221" s="92"/>
      <c r="BH221" s="92"/>
      <c r="BI221" s="92"/>
      <c r="BJ221" s="92"/>
      <c r="BK221" s="92"/>
      <c r="BL221" s="92"/>
      <c r="BM221" s="92"/>
      <c r="BN221" s="92"/>
      <c r="BO221" s="92"/>
      <c r="BP221" s="92"/>
      <c r="BQ221" s="92"/>
      <c r="BR221" s="92"/>
      <c r="BS221" s="92"/>
      <c r="BT221" s="92"/>
      <c r="BU221" s="92"/>
      <c r="BV221" s="92"/>
      <c r="BW221" s="92"/>
      <c r="BX221" s="92"/>
      <c r="BY221" s="92"/>
      <c r="BZ221" s="92"/>
      <c r="CA221" s="92"/>
      <c r="CB221" s="92"/>
      <c r="CC221" s="92"/>
      <c r="CD221" s="92"/>
      <c r="CE221" s="92"/>
      <c r="CF221" s="92"/>
      <c r="CG221" s="92"/>
      <c r="CH221" s="92"/>
      <c r="CI221" s="92"/>
      <c r="CJ221" s="92"/>
      <c r="CK221" s="92"/>
    </row>
    <row r="222" spans="9:89" ht="15" customHeight="1">
      <c r="I222" s="92"/>
      <c r="J222" s="688"/>
      <c r="K222" s="597"/>
      <c r="L222" s="468"/>
      <c r="M222" s="11"/>
      <c r="N222" s="11"/>
      <c r="O222" s="11"/>
      <c r="P222" s="87"/>
      <c r="Q222" s="92"/>
      <c r="R222" s="11"/>
      <c r="S222" s="44"/>
      <c r="T222" s="11"/>
      <c r="U222" s="88"/>
      <c r="V222" s="87"/>
      <c r="W222" s="92"/>
      <c r="X222" s="92"/>
      <c r="Y222" s="92"/>
      <c r="Z222" s="92"/>
      <c r="AA222" s="11"/>
      <c r="AB222" s="11"/>
      <c r="AC222" s="11"/>
      <c r="AD222" s="11"/>
      <c r="AE222" s="11"/>
      <c r="AF222" s="92"/>
      <c r="AG222" s="88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  <c r="AV222" s="92"/>
      <c r="AW222" s="92"/>
      <c r="AX222" s="92"/>
      <c r="AY222" s="92"/>
      <c r="AZ222" s="92"/>
      <c r="BA222" s="92"/>
      <c r="BB222" s="92"/>
      <c r="BC222" s="92"/>
      <c r="BD222" s="92"/>
      <c r="BE222" s="92"/>
      <c r="BF222" s="92"/>
      <c r="BG222" s="92"/>
      <c r="BH222" s="92"/>
      <c r="BI222" s="92"/>
      <c r="BJ222" s="92"/>
      <c r="BK222" s="92"/>
      <c r="BL222" s="92"/>
      <c r="BM222" s="92"/>
      <c r="BN222" s="92"/>
      <c r="BO222" s="92"/>
      <c r="BP222" s="92"/>
      <c r="BQ222" s="92"/>
      <c r="BR222" s="92"/>
      <c r="BS222" s="92"/>
      <c r="BT222" s="92"/>
      <c r="BU222" s="92"/>
      <c r="BV222" s="92"/>
      <c r="BW222" s="92"/>
      <c r="BX222" s="92"/>
      <c r="BY222" s="92"/>
      <c r="BZ222" s="92"/>
      <c r="CA222" s="92"/>
      <c r="CB222" s="92"/>
      <c r="CC222" s="92"/>
      <c r="CD222" s="92"/>
      <c r="CE222" s="92"/>
      <c r="CF222" s="92"/>
      <c r="CG222" s="92"/>
      <c r="CH222" s="92"/>
      <c r="CI222" s="92"/>
      <c r="CJ222" s="92"/>
      <c r="CK222" s="92"/>
    </row>
    <row r="223" spans="9:89" ht="13.5" customHeight="1">
      <c r="I223" s="92"/>
      <c r="J223" s="602"/>
      <c r="K223" s="474"/>
      <c r="L223" s="474"/>
      <c r="M223" s="11"/>
      <c r="N223" s="11"/>
      <c r="O223" s="11"/>
      <c r="P223" s="91"/>
      <c r="Q223" s="92"/>
      <c r="R223" s="11"/>
      <c r="S223" s="44"/>
      <c r="T223" s="11"/>
      <c r="U223" s="92"/>
      <c r="V223" s="92"/>
      <c r="W223" s="92"/>
      <c r="X223" s="126"/>
      <c r="Y223" s="126"/>
      <c r="Z223" s="92"/>
      <c r="AA223" s="11"/>
      <c r="AB223" s="11"/>
      <c r="AC223" s="11"/>
      <c r="AD223" s="11"/>
      <c r="AE223" s="11"/>
      <c r="AF223" s="92"/>
      <c r="AG223" s="92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2"/>
      <c r="BE223" s="92"/>
      <c r="BF223" s="92"/>
      <c r="BG223" s="92"/>
      <c r="BH223" s="92"/>
      <c r="BI223" s="92"/>
      <c r="BJ223" s="92"/>
      <c r="BK223" s="92"/>
      <c r="BL223" s="92"/>
      <c r="BM223" s="92"/>
      <c r="BN223" s="92"/>
      <c r="BO223" s="92"/>
      <c r="BP223" s="92"/>
      <c r="BQ223" s="92"/>
      <c r="BR223" s="92"/>
      <c r="BS223" s="92"/>
      <c r="BT223" s="92"/>
      <c r="BU223" s="92"/>
      <c r="BV223" s="92"/>
      <c r="BW223" s="92"/>
      <c r="BX223" s="92"/>
      <c r="BY223" s="92"/>
      <c r="BZ223" s="92"/>
      <c r="CA223" s="92"/>
      <c r="CB223" s="92"/>
      <c r="CC223" s="92"/>
      <c r="CD223" s="92"/>
      <c r="CE223" s="92"/>
      <c r="CF223" s="92"/>
      <c r="CG223" s="92"/>
      <c r="CH223" s="92"/>
      <c r="CI223" s="92"/>
      <c r="CJ223" s="92"/>
      <c r="CK223" s="92"/>
    </row>
    <row r="224" spans="9:89" ht="13.5" customHeight="1">
      <c r="I224" s="92"/>
      <c r="J224" s="107"/>
      <c r="K224" s="5"/>
      <c r="L224" s="5"/>
      <c r="M224" s="11"/>
      <c r="N224" s="11"/>
      <c r="O224" s="11"/>
      <c r="P224" s="92"/>
      <c r="Q224" s="92"/>
      <c r="R224" s="11"/>
      <c r="S224" s="44"/>
      <c r="T224" s="11"/>
      <c r="U224" s="92"/>
      <c r="V224" s="92"/>
      <c r="W224" s="92"/>
      <c r="X224" s="115"/>
      <c r="Y224" s="115"/>
      <c r="Z224" s="92"/>
      <c r="AA224" s="11"/>
      <c r="AB224" s="11"/>
      <c r="AC224" s="11"/>
      <c r="AD224" s="11"/>
      <c r="AE224" s="11"/>
      <c r="AF224" s="92"/>
      <c r="AG224" s="92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  <c r="AV224" s="92"/>
      <c r="AW224" s="92"/>
      <c r="AX224" s="92"/>
      <c r="AY224" s="92"/>
      <c r="AZ224" s="92"/>
      <c r="BA224" s="92"/>
      <c r="BB224" s="92"/>
      <c r="BC224" s="92"/>
      <c r="BD224" s="92"/>
      <c r="BE224" s="92"/>
      <c r="BF224" s="92"/>
      <c r="BG224" s="92"/>
      <c r="BH224" s="92"/>
      <c r="BI224" s="92"/>
      <c r="BJ224" s="92"/>
      <c r="BK224" s="92"/>
      <c r="BL224" s="92"/>
      <c r="BM224" s="92"/>
      <c r="BN224" s="92"/>
      <c r="BO224" s="92"/>
      <c r="BP224" s="92"/>
      <c r="BQ224" s="92"/>
      <c r="BR224" s="92"/>
      <c r="BS224" s="92"/>
      <c r="BT224" s="92"/>
      <c r="BU224" s="92"/>
      <c r="BV224" s="92"/>
      <c r="BW224" s="92"/>
      <c r="BX224" s="92"/>
      <c r="BY224" s="92"/>
      <c r="BZ224" s="92"/>
      <c r="CA224" s="92"/>
      <c r="CB224" s="92"/>
      <c r="CC224" s="92"/>
      <c r="CD224" s="92"/>
      <c r="CE224" s="92"/>
      <c r="CF224" s="92"/>
      <c r="CG224" s="92"/>
      <c r="CH224" s="92"/>
      <c r="CI224" s="92"/>
      <c r="CJ224" s="92"/>
      <c r="CK224" s="92"/>
    </row>
    <row r="225" spans="9:89" ht="14.25" customHeight="1">
      <c r="I225" s="92"/>
      <c r="J225" s="107"/>
      <c r="K225" s="5"/>
      <c r="L225" s="5"/>
      <c r="M225" s="11"/>
      <c r="N225" s="11"/>
      <c r="O225" s="11"/>
      <c r="P225" s="92"/>
      <c r="Q225" s="92"/>
      <c r="R225" s="11"/>
      <c r="S225" s="44"/>
      <c r="T225" s="11"/>
      <c r="U225" s="92"/>
      <c r="V225" s="92"/>
      <c r="W225" s="92"/>
      <c r="X225" s="126"/>
      <c r="Y225" s="126"/>
      <c r="Z225" s="92"/>
      <c r="AA225" s="11"/>
      <c r="AB225" s="11"/>
      <c r="AC225" s="11"/>
      <c r="AD225" s="11"/>
      <c r="AE225" s="11"/>
      <c r="AF225" s="92"/>
      <c r="AG225" s="92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  <c r="AV225" s="92"/>
      <c r="AW225" s="92"/>
      <c r="AX225" s="92"/>
      <c r="AY225" s="92"/>
      <c r="AZ225" s="92"/>
      <c r="BA225" s="92"/>
      <c r="BB225" s="92"/>
      <c r="BC225" s="92"/>
      <c r="BD225" s="92"/>
      <c r="BE225" s="92"/>
      <c r="BF225" s="92"/>
      <c r="BG225" s="92"/>
      <c r="BH225" s="92"/>
      <c r="BI225" s="92"/>
      <c r="BJ225" s="92"/>
      <c r="BK225" s="92"/>
      <c r="BL225" s="92"/>
      <c r="BM225" s="92"/>
      <c r="BN225" s="92"/>
      <c r="BO225" s="92"/>
      <c r="BP225" s="92"/>
      <c r="BQ225" s="92"/>
      <c r="BR225" s="92"/>
      <c r="BS225" s="92"/>
      <c r="BT225" s="92"/>
      <c r="BU225" s="92"/>
      <c r="BV225" s="92"/>
      <c r="BW225" s="92"/>
      <c r="BX225" s="92"/>
      <c r="BY225" s="92"/>
      <c r="BZ225" s="92"/>
      <c r="CA225" s="92"/>
      <c r="CB225" s="92"/>
      <c r="CC225" s="92"/>
      <c r="CD225" s="92"/>
      <c r="CE225" s="92"/>
      <c r="CF225" s="92"/>
      <c r="CG225" s="92"/>
      <c r="CH225" s="92"/>
      <c r="CI225" s="92"/>
      <c r="CJ225" s="92"/>
      <c r="CK225" s="92"/>
    </row>
    <row r="226" spans="9:89" ht="12.75" customHeight="1">
      <c r="I226" s="92"/>
      <c r="J226" s="107"/>
      <c r="K226" s="20"/>
      <c r="L226" s="5"/>
      <c r="M226" s="11"/>
      <c r="N226" s="11"/>
      <c r="O226" s="11"/>
      <c r="P226" s="92"/>
      <c r="Q226" s="92"/>
      <c r="R226" s="11"/>
      <c r="S226" s="44"/>
      <c r="T226" s="11"/>
      <c r="U226" s="92"/>
      <c r="V226" s="92"/>
      <c r="W226" s="92"/>
      <c r="X226" s="126"/>
      <c r="Y226" s="126"/>
      <c r="Z226" s="92"/>
      <c r="AA226" s="11"/>
      <c r="AB226" s="11"/>
      <c r="AC226" s="11"/>
      <c r="AD226" s="11"/>
      <c r="AE226" s="11"/>
      <c r="AF226" s="92"/>
      <c r="AG226" s="92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  <c r="AV226" s="92"/>
      <c r="AW226" s="92"/>
      <c r="AX226" s="92"/>
      <c r="AY226" s="92"/>
      <c r="AZ226" s="92"/>
      <c r="BA226" s="92"/>
      <c r="BB226" s="92"/>
      <c r="BC226" s="92"/>
      <c r="BD226" s="92"/>
      <c r="BE226" s="92"/>
      <c r="BF226" s="92"/>
      <c r="BG226" s="92"/>
      <c r="BH226" s="92"/>
      <c r="BI226" s="92"/>
      <c r="BJ226" s="92"/>
      <c r="BK226" s="92"/>
      <c r="BL226" s="92"/>
      <c r="BM226" s="92"/>
      <c r="BN226" s="92"/>
      <c r="BO226" s="92"/>
      <c r="BP226" s="92"/>
      <c r="BQ226" s="92"/>
      <c r="BR226" s="92"/>
      <c r="BS226" s="92"/>
      <c r="BT226" s="92"/>
      <c r="BU226" s="92"/>
      <c r="BV226" s="92"/>
      <c r="BW226" s="92"/>
      <c r="BX226" s="92"/>
      <c r="BY226" s="92"/>
      <c r="BZ226" s="92"/>
      <c r="CA226" s="92"/>
      <c r="CB226" s="92"/>
      <c r="CC226" s="92"/>
      <c r="CD226" s="92"/>
      <c r="CE226" s="92"/>
      <c r="CF226" s="92"/>
      <c r="CG226" s="92"/>
      <c r="CH226" s="92"/>
      <c r="CI226" s="92"/>
      <c r="CJ226" s="92"/>
      <c r="CK226" s="92"/>
    </row>
    <row r="227" spans="9:89" ht="14.25" customHeight="1">
      <c r="I227" s="92"/>
      <c r="J227" s="107"/>
      <c r="K227" s="31"/>
      <c r="L227" s="31"/>
      <c r="M227" s="11"/>
      <c r="N227" s="11"/>
      <c r="O227" s="11"/>
      <c r="P227" s="92"/>
      <c r="Q227" s="92"/>
      <c r="R227" s="11"/>
      <c r="S227" s="414"/>
      <c r="T227" s="11"/>
      <c r="U227" s="92"/>
      <c r="V227" s="92"/>
      <c r="W227" s="116"/>
      <c r="X227" s="173"/>
      <c r="Y227" s="173"/>
      <c r="Z227" s="92"/>
      <c r="AA227" s="11"/>
      <c r="AB227" s="11"/>
      <c r="AC227" s="11"/>
      <c r="AD227" s="11"/>
      <c r="AE227" s="11"/>
      <c r="AF227" s="92"/>
      <c r="AG227" s="92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  <c r="AV227" s="92"/>
      <c r="AW227" s="92"/>
      <c r="AX227" s="92"/>
      <c r="AY227" s="92"/>
      <c r="AZ227" s="92"/>
      <c r="BA227" s="92"/>
      <c r="BB227" s="92"/>
      <c r="BC227" s="92"/>
      <c r="BD227" s="92"/>
      <c r="BE227" s="92"/>
      <c r="BF227" s="92"/>
      <c r="BG227" s="92"/>
      <c r="BH227" s="92"/>
      <c r="BI227" s="92"/>
      <c r="BJ227" s="92"/>
      <c r="BK227" s="92"/>
      <c r="BL227" s="92"/>
      <c r="BM227" s="92"/>
      <c r="BN227" s="92"/>
      <c r="BO227" s="92"/>
      <c r="BP227" s="92"/>
      <c r="BQ227" s="92"/>
      <c r="BR227" s="92"/>
      <c r="BS227" s="92"/>
      <c r="BT227" s="92"/>
      <c r="BU227" s="92"/>
      <c r="BV227" s="92"/>
      <c r="BW227" s="92"/>
      <c r="BX227" s="92"/>
      <c r="BY227" s="92"/>
      <c r="BZ227" s="92"/>
      <c r="CA227" s="92"/>
      <c r="CB227" s="92"/>
      <c r="CC227" s="92"/>
      <c r="CD227" s="92"/>
      <c r="CE227" s="92"/>
      <c r="CF227" s="92"/>
      <c r="CG227" s="92"/>
      <c r="CH227" s="92"/>
      <c r="CI227" s="92"/>
      <c r="CJ227" s="92"/>
      <c r="CK227" s="92"/>
    </row>
    <row r="228" spans="9:89" ht="15.75" customHeight="1">
      <c r="I228" s="92"/>
      <c r="J228" s="107"/>
      <c r="K228" s="689"/>
      <c r="L228" s="5"/>
      <c r="M228" s="11"/>
      <c r="N228" s="11"/>
      <c r="O228" s="11"/>
      <c r="P228" s="92"/>
      <c r="Q228" s="92"/>
      <c r="R228" s="11"/>
      <c r="S228" s="44"/>
      <c r="T228" s="11"/>
      <c r="U228" s="92"/>
      <c r="V228" s="92"/>
      <c r="W228" s="324"/>
      <c r="X228" s="124"/>
      <c r="Y228" s="124"/>
      <c r="Z228" s="92"/>
      <c r="AA228" s="11"/>
      <c r="AB228" s="11"/>
      <c r="AC228" s="11"/>
      <c r="AD228" s="11"/>
      <c r="AE228" s="11"/>
      <c r="AF228" s="92"/>
      <c r="AG228" s="92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2"/>
      <c r="BC228" s="92"/>
      <c r="BD228" s="92"/>
      <c r="BE228" s="92"/>
      <c r="BF228" s="92"/>
      <c r="BG228" s="92"/>
      <c r="BH228" s="92"/>
      <c r="BI228" s="92"/>
      <c r="BJ228" s="92"/>
      <c r="BK228" s="92"/>
      <c r="BL228" s="92"/>
      <c r="BM228" s="92"/>
      <c r="BN228" s="92"/>
      <c r="BO228" s="92"/>
      <c r="BP228" s="92"/>
      <c r="BQ228" s="92"/>
      <c r="BR228" s="92"/>
      <c r="BS228" s="92"/>
      <c r="BT228" s="92"/>
      <c r="BU228" s="92"/>
      <c r="BV228" s="92"/>
      <c r="BW228" s="92"/>
      <c r="BX228" s="92"/>
      <c r="BY228" s="92"/>
      <c r="BZ228" s="92"/>
      <c r="CA228" s="92"/>
      <c r="CB228" s="92"/>
      <c r="CC228" s="92"/>
      <c r="CD228" s="92"/>
      <c r="CE228" s="92"/>
      <c r="CF228" s="92"/>
      <c r="CG228" s="92"/>
      <c r="CH228" s="92"/>
      <c r="CI228" s="92"/>
      <c r="CJ228" s="92"/>
      <c r="CK228" s="92"/>
    </row>
    <row r="229" spans="9:89" ht="15" customHeight="1">
      <c r="I229" s="92"/>
      <c r="J229" s="107"/>
      <c r="K229" s="5"/>
      <c r="L229" s="5"/>
      <c r="M229" s="11"/>
      <c r="N229" s="11"/>
      <c r="O229" s="11"/>
      <c r="P229" s="87"/>
      <c r="Q229" s="92"/>
      <c r="R229" s="11"/>
      <c r="S229" s="44"/>
      <c r="T229" s="408"/>
      <c r="U229" s="92"/>
      <c r="V229" s="92"/>
      <c r="W229" s="324"/>
      <c r="X229" s="92"/>
      <c r="Y229" s="92"/>
      <c r="Z229" s="92"/>
      <c r="AA229" s="11"/>
      <c r="AB229" s="11"/>
      <c r="AC229" s="11"/>
      <c r="AD229" s="11"/>
      <c r="AE229" s="11"/>
      <c r="AF229" s="92"/>
      <c r="AG229" s="92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  <c r="AV229" s="92"/>
      <c r="AW229" s="92"/>
      <c r="AX229" s="92"/>
      <c r="AY229" s="92"/>
      <c r="AZ229" s="92"/>
      <c r="BA229" s="92"/>
      <c r="BB229" s="92"/>
      <c r="BC229" s="92"/>
      <c r="BD229" s="92"/>
      <c r="BE229" s="92"/>
      <c r="BF229" s="92"/>
      <c r="BG229" s="92"/>
      <c r="BH229" s="92"/>
      <c r="BI229" s="92"/>
      <c r="BJ229" s="92"/>
      <c r="BK229" s="92"/>
      <c r="BL229" s="92"/>
      <c r="BM229" s="92"/>
      <c r="BN229" s="92"/>
      <c r="BO229" s="92"/>
      <c r="BP229" s="92"/>
      <c r="BQ229" s="92"/>
      <c r="BR229" s="92"/>
      <c r="BS229" s="92"/>
      <c r="BT229" s="92"/>
      <c r="BU229" s="92"/>
      <c r="BV229" s="92"/>
      <c r="BW229" s="92"/>
      <c r="BX229" s="92"/>
      <c r="BY229" s="92"/>
      <c r="BZ229" s="92"/>
      <c r="CA229" s="92"/>
      <c r="CB229" s="92"/>
      <c r="CC229" s="92"/>
      <c r="CD229" s="92"/>
      <c r="CE229" s="92"/>
      <c r="CF229" s="92"/>
      <c r="CG229" s="92"/>
      <c r="CH229" s="92"/>
      <c r="CI229" s="92"/>
      <c r="CJ229" s="92"/>
      <c r="CK229" s="92"/>
    </row>
    <row r="230" spans="9:89" ht="13.5" customHeight="1">
      <c r="I230" s="122"/>
      <c r="J230" s="107"/>
      <c r="K230" s="5"/>
      <c r="L230" s="5"/>
      <c r="M230" s="11"/>
      <c r="N230" s="11"/>
      <c r="O230" s="11"/>
      <c r="P230" s="100"/>
      <c r="Q230" s="92"/>
      <c r="R230" s="11"/>
      <c r="S230" s="44"/>
      <c r="T230" s="11"/>
      <c r="U230" s="92"/>
      <c r="V230" s="92"/>
      <c r="W230" s="324"/>
      <c r="X230" s="92"/>
      <c r="Y230" s="92"/>
      <c r="Z230" s="92"/>
      <c r="AA230" s="11"/>
      <c r="AB230" s="11"/>
      <c r="AC230" s="11"/>
      <c r="AD230" s="11"/>
      <c r="AE230" s="11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  <c r="AV230" s="92"/>
      <c r="AW230" s="92"/>
      <c r="AX230" s="92"/>
      <c r="AY230" s="92"/>
      <c r="AZ230" s="92"/>
      <c r="BA230" s="92"/>
      <c r="BB230" s="92"/>
      <c r="BC230" s="92"/>
      <c r="BD230" s="92"/>
      <c r="BE230" s="92"/>
      <c r="BF230" s="92"/>
      <c r="BG230" s="92"/>
      <c r="BH230" s="92"/>
      <c r="BI230" s="92"/>
      <c r="BJ230" s="92"/>
      <c r="BK230" s="92"/>
      <c r="BL230" s="92"/>
      <c r="BM230" s="92"/>
      <c r="BN230" s="92"/>
      <c r="BO230" s="92"/>
      <c r="BP230" s="92"/>
      <c r="BQ230" s="92"/>
      <c r="BR230" s="92"/>
      <c r="BS230" s="92"/>
      <c r="BT230" s="92"/>
      <c r="BU230" s="92"/>
      <c r="BV230" s="92"/>
      <c r="BW230" s="92"/>
      <c r="BX230" s="92"/>
      <c r="BY230" s="92"/>
      <c r="BZ230" s="92"/>
      <c r="CA230" s="92"/>
      <c r="CB230" s="92"/>
      <c r="CC230" s="92"/>
      <c r="CD230" s="92"/>
      <c r="CE230" s="92"/>
      <c r="CF230" s="92"/>
      <c r="CG230" s="92"/>
      <c r="CH230" s="92"/>
      <c r="CI230" s="92"/>
      <c r="CJ230" s="92"/>
      <c r="CK230" s="92"/>
    </row>
    <row r="231" spans="9:89" ht="13.5" customHeight="1">
      <c r="I231" s="145"/>
      <c r="J231" s="107"/>
      <c r="K231" s="112"/>
      <c r="L231" s="107"/>
      <c r="M231" s="11"/>
      <c r="N231" s="11"/>
      <c r="O231" s="11"/>
      <c r="P231" s="163"/>
      <c r="Q231" s="92"/>
      <c r="R231" s="3"/>
      <c r="S231" s="3"/>
      <c r="T231" s="415"/>
      <c r="U231" s="126"/>
      <c r="V231" s="126"/>
      <c r="W231" s="188"/>
      <c r="X231" s="91"/>
      <c r="Y231" s="115"/>
      <c r="Z231" s="163"/>
      <c r="AA231" s="11"/>
      <c r="AB231" s="11"/>
      <c r="AC231" s="11"/>
      <c r="AD231" s="11"/>
      <c r="AE231" s="11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  <c r="AV231" s="92"/>
      <c r="AW231" s="92"/>
      <c r="AX231" s="92"/>
      <c r="AY231" s="92"/>
      <c r="AZ231" s="92"/>
      <c r="BA231" s="92"/>
      <c r="BB231" s="92"/>
      <c r="BC231" s="92"/>
      <c r="BD231" s="92"/>
      <c r="BE231" s="92"/>
      <c r="BF231" s="92"/>
      <c r="BG231" s="92"/>
      <c r="BH231" s="92"/>
      <c r="BI231" s="92"/>
      <c r="BJ231" s="92"/>
      <c r="BK231" s="92"/>
      <c r="BL231" s="92"/>
      <c r="BM231" s="92"/>
      <c r="BN231" s="92"/>
      <c r="BO231" s="92"/>
      <c r="BP231" s="92"/>
      <c r="BQ231" s="92"/>
      <c r="BR231" s="92"/>
      <c r="BS231" s="92"/>
      <c r="BT231" s="92"/>
      <c r="BU231" s="92"/>
      <c r="BV231" s="92"/>
      <c r="BW231" s="92"/>
      <c r="BX231" s="92"/>
      <c r="BY231" s="92"/>
      <c r="BZ231" s="92"/>
      <c r="CA231" s="92"/>
      <c r="CB231" s="92"/>
      <c r="CC231" s="92"/>
      <c r="CD231" s="92"/>
      <c r="CE231" s="92"/>
      <c r="CF231" s="92"/>
      <c r="CG231" s="92"/>
      <c r="CH231" s="92"/>
      <c r="CI231" s="92"/>
      <c r="CJ231" s="92"/>
      <c r="CK231" s="92"/>
    </row>
    <row r="232" spans="9:89" ht="14.25" customHeight="1">
      <c r="I232" s="88"/>
      <c r="J232" s="107"/>
      <c r="K232" s="88"/>
      <c r="L232" s="107"/>
      <c r="M232" s="11"/>
      <c r="N232" s="11"/>
      <c r="O232" s="11"/>
      <c r="P232" s="92"/>
      <c r="Q232" s="92"/>
      <c r="R232" s="11"/>
      <c r="S232" s="44"/>
      <c r="T232" s="11"/>
      <c r="U232" s="126"/>
      <c r="V232" s="126"/>
      <c r="W232" s="88"/>
      <c r="X232" s="92"/>
      <c r="Y232" s="171"/>
      <c r="Z232" s="239"/>
      <c r="AA232" s="11"/>
      <c r="AB232" s="11"/>
      <c r="AC232" s="11"/>
      <c r="AD232" s="11"/>
      <c r="AE232" s="11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  <c r="AV232" s="92"/>
      <c r="AW232" s="92"/>
      <c r="AX232" s="92"/>
      <c r="AY232" s="92"/>
      <c r="AZ232" s="92"/>
      <c r="BA232" s="92"/>
      <c r="BB232" s="92"/>
      <c r="BC232" s="92"/>
      <c r="BD232" s="92"/>
      <c r="BE232" s="92"/>
      <c r="BF232" s="92"/>
      <c r="BG232" s="92"/>
      <c r="BH232" s="92"/>
      <c r="BI232" s="92"/>
      <c r="BJ232" s="92"/>
      <c r="BK232" s="92"/>
      <c r="BL232" s="92"/>
      <c r="BM232" s="92"/>
      <c r="BN232" s="92"/>
      <c r="BO232" s="92"/>
      <c r="BP232" s="92"/>
      <c r="BQ232" s="92"/>
      <c r="BR232" s="92"/>
      <c r="BS232" s="92"/>
      <c r="BT232" s="92"/>
      <c r="BU232" s="92"/>
      <c r="BV232" s="92"/>
      <c r="BW232" s="92"/>
      <c r="BX232" s="92"/>
      <c r="BY232" s="92"/>
      <c r="BZ232" s="92"/>
      <c r="CA232" s="92"/>
      <c r="CB232" s="92"/>
      <c r="CC232" s="92"/>
      <c r="CD232" s="92"/>
      <c r="CE232" s="92"/>
      <c r="CF232" s="92"/>
      <c r="CG232" s="92"/>
      <c r="CH232" s="92"/>
      <c r="CI232" s="92"/>
      <c r="CJ232" s="92"/>
      <c r="CK232" s="92"/>
    </row>
    <row r="233" spans="9:89" ht="15" customHeight="1">
      <c r="I233" s="88"/>
      <c r="J233" s="107"/>
      <c r="K233" s="317"/>
      <c r="L233" s="107"/>
      <c r="N233" s="11"/>
      <c r="O233" s="11"/>
      <c r="P233" s="92"/>
      <c r="Q233" s="92"/>
      <c r="R233" s="101"/>
      <c r="S233" s="88"/>
      <c r="T233" s="87"/>
      <c r="U233" s="126"/>
      <c r="V233" s="126"/>
      <c r="W233" s="90"/>
      <c r="X233" s="88"/>
      <c r="Y233" s="87"/>
      <c r="Z233" s="126"/>
      <c r="AA233" s="11"/>
      <c r="AB233" s="11"/>
      <c r="AC233" s="11"/>
      <c r="AD233" s="11"/>
      <c r="AE233" s="11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  <c r="AV233" s="92"/>
      <c r="AW233" s="92"/>
      <c r="AX233" s="92"/>
      <c r="AY233" s="92"/>
      <c r="AZ233" s="92"/>
      <c r="BA233" s="92"/>
      <c r="BB233" s="92"/>
      <c r="BC233" s="92"/>
      <c r="BD233" s="92"/>
      <c r="BE233" s="92"/>
      <c r="BF233" s="92"/>
      <c r="BG233" s="92"/>
      <c r="BH233" s="92"/>
      <c r="BI233" s="92"/>
      <c r="BJ233" s="92"/>
      <c r="BK233" s="92"/>
      <c r="BL233" s="92"/>
      <c r="BM233" s="92"/>
      <c r="BN233" s="92"/>
      <c r="BO233" s="92"/>
      <c r="BP233" s="92"/>
      <c r="BQ233" s="92"/>
      <c r="BR233" s="92"/>
      <c r="BS233" s="92"/>
      <c r="BT233" s="92"/>
      <c r="BU233" s="92"/>
      <c r="BV233" s="92"/>
      <c r="BW233" s="92"/>
      <c r="BX233" s="92"/>
      <c r="BY233" s="92"/>
      <c r="BZ233" s="92"/>
      <c r="CA233" s="92"/>
      <c r="CB233" s="92"/>
      <c r="CC233" s="92"/>
      <c r="CD233" s="92"/>
      <c r="CE233" s="92"/>
      <c r="CF233" s="92"/>
      <c r="CG233" s="92"/>
      <c r="CH233" s="92"/>
      <c r="CI233" s="92"/>
      <c r="CJ233" s="92"/>
      <c r="CK233" s="92"/>
    </row>
    <row r="234" spans="9:89">
      <c r="I234" s="88"/>
      <c r="J234" s="506"/>
      <c r="K234" s="680"/>
      <c r="L234" s="107"/>
      <c r="N234" s="11"/>
      <c r="O234" s="11"/>
      <c r="P234" s="92"/>
      <c r="Q234" s="172"/>
      <c r="R234" s="101"/>
      <c r="S234" s="92"/>
      <c r="T234" s="87"/>
      <c r="U234" s="92"/>
      <c r="V234" s="92"/>
      <c r="W234" s="90"/>
      <c r="X234" s="90"/>
      <c r="Y234" s="91"/>
      <c r="Z234" s="115"/>
      <c r="AA234" s="11"/>
      <c r="AB234" s="11"/>
      <c r="AC234" s="11"/>
      <c r="AD234" s="11"/>
      <c r="AE234" s="11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  <c r="AV234" s="92"/>
      <c r="AW234" s="92"/>
      <c r="AX234" s="92"/>
      <c r="AY234" s="92"/>
      <c r="AZ234" s="92"/>
      <c r="BA234" s="92"/>
      <c r="BB234" s="92"/>
      <c r="BC234" s="92"/>
      <c r="BD234" s="92"/>
      <c r="BE234" s="92"/>
      <c r="BF234" s="92"/>
      <c r="BG234" s="92"/>
      <c r="BH234" s="92"/>
      <c r="BI234" s="92"/>
      <c r="BJ234" s="92"/>
      <c r="BK234" s="92"/>
      <c r="BL234" s="92"/>
      <c r="BM234" s="92"/>
      <c r="BN234" s="92"/>
      <c r="BO234" s="92"/>
      <c r="BP234" s="92"/>
      <c r="BQ234" s="92"/>
      <c r="BR234" s="92"/>
      <c r="BS234" s="92"/>
      <c r="BT234" s="92"/>
      <c r="BU234" s="92"/>
      <c r="BV234" s="92"/>
      <c r="BW234" s="92"/>
      <c r="BX234" s="92"/>
      <c r="BY234" s="92"/>
      <c r="BZ234" s="92"/>
      <c r="CA234" s="92"/>
      <c r="CB234" s="92"/>
      <c r="CC234" s="92"/>
      <c r="CD234" s="92"/>
      <c r="CE234" s="92"/>
      <c r="CF234" s="92"/>
      <c r="CG234" s="92"/>
      <c r="CH234" s="92"/>
      <c r="CI234" s="92"/>
      <c r="CJ234" s="92"/>
      <c r="CK234" s="92"/>
    </row>
    <row r="235" spans="9:89">
      <c r="I235" s="128"/>
      <c r="J235" s="506"/>
      <c r="K235" s="506"/>
      <c r="L235" s="107"/>
      <c r="N235" s="11"/>
      <c r="O235" s="11"/>
      <c r="P235" s="92"/>
      <c r="Q235" s="126"/>
      <c r="R235" s="11"/>
      <c r="S235" s="11"/>
      <c r="T235" s="11"/>
      <c r="U235" s="92"/>
      <c r="V235" s="92"/>
      <c r="W235" s="90"/>
      <c r="X235" s="88"/>
      <c r="Y235" s="87"/>
      <c r="Z235" s="413"/>
      <c r="AA235" s="11"/>
      <c r="AB235" s="11"/>
      <c r="AC235" s="11"/>
      <c r="AD235" s="11"/>
      <c r="AE235" s="11"/>
      <c r="AF235" s="92"/>
      <c r="AG235" s="92"/>
      <c r="AH235" s="91"/>
      <c r="AI235" s="126"/>
      <c r="AJ235" s="163"/>
      <c r="AK235" s="126"/>
      <c r="AL235" s="92"/>
      <c r="AM235" s="115"/>
      <c r="AN235" s="92"/>
      <c r="AO235" s="92"/>
      <c r="AP235" s="92"/>
      <c r="AQ235" s="92"/>
      <c r="AR235" s="92"/>
      <c r="AS235" s="92"/>
      <c r="AT235" s="92"/>
      <c r="AU235" s="92"/>
      <c r="AV235" s="92"/>
      <c r="AW235" s="92"/>
      <c r="AX235" s="92"/>
      <c r="AY235" s="92"/>
      <c r="AZ235" s="92"/>
      <c r="BA235" s="92"/>
      <c r="BB235" s="92"/>
      <c r="BC235" s="92"/>
      <c r="BD235" s="92"/>
      <c r="BE235" s="92"/>
      <c r="BF235" s="92"/>
      <c r="BG235" s="92"/>
      <c r="BH235" s="92"/>
      <c r="BI235" s="92"/>
      <c r="BJ235" s="92"/>
      <c r="BK235" s="92"/>
      <c r="BL235" s="92"/>
      <c r="BM235" s="92"/>
      <c r="BN235" s="92"/>
      <c r="BO235" s="92"/>
      <c r="BP235" s="92"/>
      <c r="BQ235" s="92"/>
      <c r="BR235" s="92"/>
      <c r="BS235" s="92"/>
      <c r="BT235" s="92"/>
      <c r="BU235" s="92"/>
      <c r="BV235" s="92"/>
      <c r="BW235" s="92"/>
      <c r="BX235" s="92"/>
      <c r="BY235" s="92"/>
      <c r="BZ235" s="92"/>
      <c r="CA235" s="92"/>
      <c r="CB235" s="92"/>
      <c r="CC235" s="92"/>
      <c r="CD235" s="92"/>
      <c r="CE235" s="92"/>
      <c r="CF235" s="92"/>
      <c r="CG235" s="92"/>
      <c r="CH235" s="92"/>
      <c r="CI235" s="92"/>
      <c r="CJ235" s="92"/>
      <c r="CK235" s="92"/>
    </row>
    <row r="236" spans="9:89" ht="12.75" customHeight="1">
      <c r="I236" s="145"/>
      <c r="J236" s="506"/>
      <c r="K236" s="680"/>
      <c r="L236" s="107"/>
      <c r="N236" s="11"/>
      <c r="O236" s="11"/>
      <c r="P236" s="92"/>
      <c r="Q236" s="92"/>
      <c r="R236" s="11"/>
      <c r="S236" s="11"/>
      <c r="T236" s="11"/>
      <c r="U236" s="85"/>
      <c r="V236" s="92"/>
      <c r="W236" s="90"/>
      <c r="X236" s="93"/>
      <c r="Y236" s="94"/>
      <c r="Z236" s="124"/>
      <c r="AA236" s="11"/>
      <c r="AB236" s="11"/>
      <c r="AC236" s="11"/>
      <c r="AD236" s="11"/>
      <c r="AE236" s="11"/>
      <c r="AF236" s="92"/>
      <c r="AG236" s="92"/>
      <c r="AH236" s="178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  <c r="AV236" s="92"/>
      <c r="AW236" s="92"/>
      <c r="AX236" s="92"/>
      <c r="AY236" s="92"/>
      <c r="AZ236" s="92"/>
      <c r="BA236" s="92"/>
      <c r="BB236" s="92"/>
      <c r="BC236" s="92"/>
      <c r="BD236" s="92"/>
      <c r="BE236" s="92"/>
      <c r="BF236" s="92"/>
      <c r="BG236" s="92"/>
      <c r="BH236" s="92"/>
      <c r="BI236" s="92"/>
      <c r="BJ236" s="92"/>
      <c r="BK236" s="92"/>
      <c r="BL236" s="92"/>
      <c r="BM236" s="92"/>
      <c r="BN236" s="92"/>
      <c r="BO236" s="92"/>
      <c r="BP236" s="92"/>
      <c r="BQ236" s="92"/>
      <c r="BR236" s="92"/>
      <c r="BS236" s="92"/>
      <c r="BT236" s="92"/>
      <c r="BU236" s="92"/>
      <c r="BV236" s="92"/>
      <c r="BW236" s="92"/>
      <c r="BX236" s="92"/>
      <c r="BY236" s="92"/>
      <c r="BZ236" s="92"/>
      <c r="CA236" s="92"/>
      <c r="CB236" s="92"/>
      <c r="CC236" s="92"/>
      <c r="CD236" s="92"/>
      <c r="CE236" s="92"/>
      <c r="CF236" s="92"/>
      <c r="CG236" s="92"/>
      <c r="CH236" s="92"/>
      <c r="CI236" s="92"/>
      <c r="CJ236" s="92"/>
      <c r="CK236" s="92"/>
    </row>
    <row r="237" spans="9:89">
      <c r="I237" s="90"/>
      <c r="J237" s="181"/>
      <c r="K237" s="506"/>
      <c r="L237" s="107"/>
      <c r="N237" s="11"/>
      <c r="O237" s="11"/>
      <c r="P237" s="92"/>
      <c r="Q237" s="92"/>
      <c r="R237" s="11"/>
      <c r="S237" s="11"/>
      <c r="T237" s="11"/>
      <c r="U237" s="90"/>
      <c r="V237" s="92"/>
      <c r="W237" s="88"/>
      <c r="X237" s="88"/>
      <c r="Y237" s="87"/>
      <c r="Z237" s="126"/>
      <c r="AA237" s="11"/>
      <c r="AB237" s="11"/>
      <c r="AC237" s="11"/>
      <c r="AD237" s="11"/>
      <c r="AE237" s="11"/>
      <c r="AF237" s="92"/>
      <c r="AG237" s="92"/>
      <c r="AH237" s="188"/>
      <c r="AI237" s="91"/>
      <c r="AJ237" s="115"/>
      <c r="AK237" s="97"/>
      <c r="AL237" s="91"/>
      <c r="AM237" s="123"/>
      <c r="AN237" s="92"/>
      <c r="AO237" s="92"/>
      <c r="AP237" s="92"/>
      <c r="AQ237" s="92"/>
      <c r="AR237" s="92"/>
      <c r="AS237" s="92"/>
      <c r="AT237" s="92"/>
      <c r="AU237" s="92"/>
      <c r="AV237" s="92"/>
      <c r="AW237" s="92"/>
      <c r="AX237" s="92"/>
      <c r="AY237" s="92"/>
      <c r="AZ237" s="92"/>
      <c r="BA237" s="92"/>
      <c r="BB237" s="92"/>
      <c r="BC237" s="92"/>
      <c r="BD237" s="92"/>
      <c r="BE237" s="92"/>
      <c r="BF237" s="92"/>
      <c r="BG237" s="92"/>
      <c r="BH237" s="92"/>
      <c r="BI237" s="92"/>
      <c r="BJ237" s="92"/>
      <c r="BK237" s="92"/>
      <c r="BL237" s="92"/>
      <c r="BM237" s="92"/>
      <c r="BN237" s="92"/>
      <c r="BO237" s="92"/>
      <c r="BP237" s="92"/>
      <c r="BQ237" s="92"/>
      <c r="BR237" s="92"/>
      <c r="BS237" s="92"/>
      <c r="BT237" s="92"/>
      <c r="BU237" s="92"/>
      <c r="BV237" s="92"/>
      <c r="BW237" s="92"/>
      <c r="BX237" s="92"/>
      <c r="BY237" s="92"/>
      <c r="BZ237" s="92"/>
      <c r="CA237" s="92"/>
      <c r="CB237" s="92"/>
      <c r="CC237" s="92"/>
      <c r="CD237" s="92"/>
      <c r="CE237" s="92"/>
      <c r="CF237" s="92"/>
      <c r="CG237" s="92"/>
      <c r="CH237" s="92"/>
      <c r="CI237" s="92"/>
      <c r="CJ237" s="92"/>
      <c r="CK237" s="92"/>
    </row>
    <row r="238" spans="9:89" ht="14.25" customHeight="1">
      <c r="I238" s="90"/>
      <c r="J238" s="85"/>
      <c r="K238" s="102"/>
      <c r="L238" s="107"/>
      <c r="N238" s="11"/>
      <c r="O238" s="11"/>
      <c r="P238" s="92"/>
      <c r="Q238" s="92"/>
      <c r="R238" s="11"/>
      <c r="S238" s="11"/>
      <c r="T238" s="11"/>
      <c r="U238" s="90"/>
      <c r="V238" s="92"/>
      <c r="W238" s="92"/>
      <c r="X238" s="97"/>
      <c r="Y238" s="99"/>
      <c r="Z238" s="326"/>
      <c r="AA238" s="11"/>
      <c r="AB238" s="11"/>
      <c r="AC238" s="11"/>
      <c r="AD238" s="11"/>
      <c r="AE238" s="11"/>
      <c r="AF238" s="92"/>
      <c r="AG238" s="176"/>
      <c r="AH238" s="163"/>
      <c r="AI238" s="163"/>
      <c r="AJ238" s="126"/>
      <c r="AK238" s="88"/>
      <c r="AL238" s="87"/>
      <c r="AM238" s="120"/>
      <c r="AN238" s="92"/>
      <c r="AO238" s="92"/>
      <c r="AP238" s="92"/>
      <c r="AQ238" s="92"/>
      <c r="AR238" s="92"/>
      <c r="AS238" s="92"/>
      <c r="AT238" s="92"/>
      <c r="AU238" s="92"/>
      <c r="AV238" s="92"/>
      <c r="AW238" s="92"/>
      <c r="AX238" s="92"/>
      <c r="AY238" s="92"/>
      <c r="AZ238" s="92"/>
      <c r="BA238" s="92"/>
      <c r="BB238" s="92"/>
      <c r="BC238" s="92"/>
      <c r="BD238" s="92"/>
      <c r="BE238" s="92"/>
      <c r="BF238" s="92"/>
      <c r="BG238" s="92"/>
      <c r="BH238" s="92"/>
      <c r="BI238" s="92"/>
      <c r="BJ238" s="92"/>
      <c r="BK238" s="92"/>
      <c r="BL238" s="92"/>
      <c r="BM238" s="92"/>
      <c r="BN238" s="92"/>
      <c r="BO238" s="92"/>
      <c r="BP238" s="92"/>
      <c r="BQ238" s="92"/>
      <c r="BR238" s="92"/>
      <c r="BS238" s="92"/>
      <c r="BT238" s="92"/>
      <c r="BU238" s="92"/>
      <c r="BV238" s="92"/>
      <c r="BW238" s="92"/>
      <c r="BX238" s="92"/>
      <c r="BY238" s="92"/>
      <c r="BZ238" s="92"/>
      <c r="CA238" s="92"/>
      <c r="CB238" s="92"/>
      <c r="CC238" s="92"/>
      <c r="CD238" s="92"/>
      <c r="CE238" s="92"/>
      <c r="CF238" s="92"/>
      <c r="CG238" s="92"/>
      <c r="CH238" s="92"/>
      <c r="CI238" s="92"/>
      <c r="CJ238" s="92"/>
      <c r="CK238" s="92"/>
    </row>
    <row r="239" spans="9:89" ht="12.75" customHeight="1">
      <c r="I239" s="90"/>
      <c r="J239" s="107"/>
      <c r="K239" s="317"/>
      <c r="L239" s="107"/>
      <c r="N239" s="11"/>
      <c r="O239" s="11"/>
      <c r="P239" s="92"/>
      <c r="Q239" s="92"/>
      <c r="R239" s="11"/>
      <c r="S239" s="11"/>
      <c r="T239" s="11"/>
      <c r="U239" s="90"/>
      <c r="V239" s="92"/>
      <c r="W239" s="92"/>
      <c r="X239" s="88"/>
      <c r="Y239" s="87"/>
      <c r="Z239" s="120"/>
      <c r="AA239" s="11"/>
      <c r="AB239" s="11"/>
      <c r="AC239" s="11"/>
      <c r="AD239" s="11"/>
      <c r="AE239" s="11"/>
      <c r="AF239" s="145"/>
      <c r="AG239" s="171"/>
      <c r="AH239" s="92"/>
      <c r="AI239" s="90"/>
      <c r="AJ239" s="92"/>
      <c r="AK239" s="409"/>
      <c r="AL239" s="87"/>
      <c r="AM239" s="126"/>
      <c r="AN239" s="92"/>
      <c r="AO239" s="92"/>
      <c r="AP239" s="92"/>
      <c r="AQ239" s="92"/>
      <c r="AR239" s="9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92"/>
      <c r="BD239" s="92"/>
      <c r="BE239" s="92"/>
      <c r="BF239" s="92"/>
      <c r="BG239" s="92"/>
      <c r="BH239" s="92"/>
      <c r="BI239" s="92"/>
      <c r="BJ239" s="92"/>
      <c r="BK239" s="92"/>
      <c r="BL239" s="92"/>
      <c r="BM239" s="92"/>
      <c r="BN239" s="92"/>
      <c r="BO239" s="92"/>
      <c r="BP239" s="92"/>
      <c r="BQ239" s="92"/>
      <c r="BR239" s="92"/>
      <c r="BS239" s="92"/>
      <c r="BT239" s="92"/>
      <c r="BU239" s="92"/>
      <c r="BV239" s="92"/>
      <c r="BW239" s="92"/>
      <c r="BX239" s="92"/>
      <c r="BY239" s="92"/>
      <c r="BZ239" s="92"/>
      <c r="CA239" s="92"/>
      <c r="CB239" s="92"/>
      <c r="CC239" s="92"/>
      <c r="CD239" s="92"/>
      <c r="CE239" s="92"/>
      <c r="CF239" s="92"/>
      <c r="CG239" s="92"/>
      <c r="CH239" s="92"/>
      <c r="CI239" s="92"/>
      <c r="CJ239" s="92"/>
      <c r="CK239" s="92"/>
    </row>
    <row r="240" spans="9:89" ht="13.5" customHeight="1">
      <c r="I240" s="90"/>
      <c r="J240" s="506"/>
      <c r="K240" s="680"/>
      <c r="L240" s="107"/>
      <c r="N240" s="11"/>
      <c r="O240" s="11"/>
      <c r="P240" s="92"/>
      <c r="Q240" s="92"/>
      <c r="R240" s="11"/>
      <c r="S240" s="11"/>
      <c r="T240" s="11"/>
      <c r="U240" s="90"/>
      <c r="V240" s="92"/>
      <c r="W240" s="92"/>
      <c r="X240" s="88"/>
      <c r="Y240" s="87"/>
      <c r="Z240" s="126"/>
      <c r="AA240" s="11"/>
      <c r="AB240" s="11"/>
      <c r="AC240" s="11"/>
      <c r="AD240" s="11"/>
      <c r="AE240" s="11"/>
      <c r="AF240" s="88"/>
      <c r="AG240" s="180"/>
      <c r="AH240" s="90"/>
      <c r="AI240" s="91"/>
      <c r="AJ240" s="115"/>
      <c r="AK240" s="88"/>
      <c r="AL240" s="87"/>
      <c r="AM240" s="120"/>
      <c r="AN240" s="92"/>
      <c r="AO240" s="92"/>
      <c r="AP240" s="92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92"/>
      <c r="BD240" s="92"/>
      <c r="BE240" s="92"/>
      <c r="BF240" s="92"/>
      <c r="BG240" s="92"/>
      <c r="BH240" s="92"/>
      <c r="BI240" s="92"/>
      <c r="BJ240" s="92"/>
      <c r="BK240" s="92"/>
      <c r="BL240" s="92"/>
      <c r="BM240" s="92"/>
      <c r="BN240" s="92"/>
      <c r="BO240" s="92"/>
      <c r="BP240" s="92"/>
      <c r="BQ240" s="92"/>
      <c r="BR240" s="92"/>
      <c r="BS240" s="92"/>
      <c r="BT240" s="92"/>
      <c r="BU240" s="92"/>
      <c r="BV240" s="92"/>
      <c r="BW240" s="92"/>
      <c r="BX240" s="92"/>
      <c r="BY240" s="92"/>
      <c r="BZ240" s="92"/>
      <c r="CA240" s="92"/>
      <c r="CB240" s="92"/>
      <c r="CC240" s="92"/>
      <c r="CD240" s="92"/>
      <c r="CE240" s="92"/>
      <c r="CF240" s="92"/>
      <c r="CG240" s="92"/>
      <c r="CH240" s="92"/>
      <c r="CI240" s="92"/>
      <c r="CJ240" s="92"/>
      <c r="CK240" s="92"/>
    </row>
    <row r="241" spans="9:89">
      <c r="I241" s="90"/>
      <c r="J241" s="506"/>
      <c r="K241" s="680"/>
      <c r="L241" s="107"/>
      <c r="N241" s="11"/>
      <c r="O241" s="11"/>
      <c r="P241" s="116"/>
      <c r="Q241" s="92"/>
      <c r="R241" s="11"/>
      <c r="S241" s="11"/>
      <c r="T241" s="11"/>
      <c r="U241" s="90"/>
      <c r="V241" s="92"/>
      <c r="W241" s="92"/>
      <c r="X241" s="88"/>
      <c r="Y241" s="87"/>
      <c r="Z241" s="126"/>
      <c r="AA241" s="11"/>
      <c r="AB241" s="11"/>
      <c r="AC241" s="11"/>
      <c r="AD241" s="11"/>
      <c r="AE241" s="11"/>
      <c r="AF241" s="88"/>
      <c r="AG241" s="191"/>
      <c r="AH241" s="88"/>
      <c r="AI241" s="87"/>
      <c r="AJ241" s="126"/>
      <c r="AK241" s="409"/>
      <c r="AL241" s="87"/>
      <c r="AM241" s="126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92"/>
      <c r="BP241" s="92"/>
      <c r="BQ241" s="92"/>
      <c r="BR241" s="92"/>
      <c r="BS241" s="92"/>
      <c r="BT241" s="92"/>
      <c r="BU241" s="92"/>
      <c r="BV241" s="92"/>
      <c r="BW241" s="92"/>
      <c r="BX241" s="92"/>
      <c r="BY241" s="92"/>
      <c r="BZ241" s="92"/>
      <c r="CA241" s="92"/>
      <c r="CB241" s="92"/>
      <c r="CC241" s="92"/>
      <c r="CD241" s="92"/>
      <c r="CE241" s="92"/>
      <c r="CF241" s="92"/>
      <c r="CG241" s="92"/>
      <c r="CH241" s="92"/>
      <c r="CI241" s="92"/>
      <c r="CJ241" s="92"/>
      <c r="CK241" s="92"/>
    </row>
    <row r="242" spans="9:89">
      <c r="I242" s="88"/>
      <c r="J242" s="506"/>
      <c r="K242" s="506"/>
      <c r="L242" s="107"/>
      <c r="N242" s="11"/>
      <c r="O242" s="11"/>
      <c r="P242" s="92"/>
      <c r="Q242" s="92"/>
      <c r="R242" s="11"/>
      <c r="S242" s="11"/>
      <c r="T242" s="11"/>
      <c r="U242" s="88"/>
      <c r="V242" s="92"/>
      <c r="W242" s="92"/>
      <c r="X242" s="88"/>
      <c r="Y242" s="101"/>
      <c r="Z242" s="126"/>
      <c r="AA242" s="11"/>
      <c r="AB242" s="11"/>
      <c r="AC242" s="11"/>
      <c r="AD242" s="11"/>
      <c r="AE242" s="11"/>
      <c r="AF242" s="88"/>
      <c r="AG242" s="92"/>
      <c r="AH242" s="163"/>
      <c r="AI242" s="163"/>
      <c r="AJ242" s="126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  <c r="AV242" s="92"/>
      <c r="AW242" s="92"/>
      <c r="AX242" s="92"/>
      <c r="AY242" s="92"/>
      <c r="AZ242" s="92"/>
      <c r="BA242" s="92"/>
      <c r="BB242" s="92"/>
      <c r="BC242" s="92"/>
      <c r="BD242" s="92"/>
      <c r="BE242" s="92"/>
      <c r="BF242" s="92"/>
      <c r="BG242" s="92"/>
      <c r="BH242" s="92"/>
      <c r="BI242" s="92"/>
      <c r="BJ242" s="92"/>
      <c r="BK242" s="92"/>
      <c r="BL242" s="92"/>
      <c r="BM242" s="92"/>
      <c r="BN242" s="92"/>
      <c r="BO242" s="92"/>
      <c r="BP242" s="92"/>
      <c r="BQ242" s="92"/>
      <c r="BR242" s="92"/>
      <c r="BS242" s="92"/>
      <c r="BT242" s="92"/>
      <c r="BU242" s="92"/>
      <c r="BV242" s="92"/>
      <c r="BW242" s="92"/>
      <c r="BX242" s="92"/>
      <c r="BY242" s="92"/>
      <c r="BZ242" s="92"/>
      <c r="CA242" s="92"/>
      <c r="CB242" s="92"/>
      <c r="CC242" s="92"/>
      <c r="CD242" s="92"/>
      <c r="CE242" s="92"/>
      <c r="CF242" s="92"/>
      <c r="CG242" s="92"/>
      <c r="CH242" s="92"/>
      <c r="CI242" s="92"/>
      <c r="CJ242" s="92"/>
      <c r="CK242" s="92"/>
    </row>
    <row r="243" spans="9:89">
      <c r="I243" s="1038"/>
      <c r="J243" s="181"/>
      <c r="K243" s="680"/>
      <c r="L243" s="107"/>
      <c r="N243" s="11"/>
      <c r="O243" s="11"/>
      <c r="P243" s="92"/>
      <c r="Q243" s="92"/>
      <c r="R243" s="11"/>
      <c r="S243" s="11"/>
      <c r="T243" s="11"/>
      <c r="U243" s="88"/>
      <c r="V243" s="92"/>
      <c r="W243" s="92"/>
      <c r="X243" s="93"/>
      <c r="Y243" s="96"/>
      <c r="Z243" s="173"/>
      <c r="AA243" s="11"/>
      <c r="AB243" s="11"/>
      <c r="AC243" s="11"/>
      <c r="AD243" s="11"/>
      <c r="AE243" s="11"/>
      <c r="AF243" s="90"/>
      <c r="AG243" s="91"/>
      <c r="AH243" s="93"/>
      <c r="AI243" s="94"/>
      <c r="AJ243" s="124"/>
      <c r="AK243" s="101"/>
      <c r="AL243" s="88"/>
      <c r="AM243" s="87"/>
      <c r="AN243" s="92"/>
      <c r="AO243" s="92"/>
      <c r="AP243" s="92"/>
      <c r="AQ243" s="92"/>
      <c r="AR243" s="92"/>
      <c r="AS243" s="92"/>
      <c r="AT243" s="92"/>
      <c r="AU243" s="92"/>
      <c r="AV243" s="92"/>
      <c r="AW243" s="92"/>
      <c r="AX243" s="92"/>
      <c r="AY243" s="92"/>
      <c r="AZ243" s="92"/>
      <c r="BA243" s="92"/>
      <c r="BB243" s="92"/>
      <c r="BC243" s="92"/>
      <c r="BD243" s="92"/>
      <c r="BE243" s="92"/>
      <c r="BF243" s="92"/>
      <c r="BG243" s="92"/>
      <c r="BH243" s="92"/>
      <c r="BI243" s="92"/>
      <c r="BJ243" s="92"/>
      <c r="BK243" s="92"/>
      <c r="BL243" s="92"/>
      <c r="BM243" s="92"/>
      <c r="BN243" s="92"/>
      <c r="BO243" s="92"/>
      <c r="BP243" s="92"/>
      <c r="BQ243" s="92"/>
      <c r="BR243" s="92"/>
      <c r="BS243" s="92"/>
      <c r="BT243" s="92"/>
      <c r="BU243" s="92"/>
      <c r="BV243" s="92"/>
      <c r="BW243" s="92"/>
      <c r="BX243" s="92"/>
      <c r="BY243" s="92"/>
      <c r="BZ243" s="92"/>
      <c r="CA243" s="92"/>
      <c r="CB243" s="92"/>
      <c r="CC243" s="92"/>
      <c r="CD243" s="92"/>
      <c r="CE243" s="92"/>
      <c r="CF243" s="92"/>
      <c r="CG243" s="92"/>
      <c r="CH243" s="92"/>
      <c r="CI243" s="92"/>
      <c r="CJ243" s="92"/>
      <c r="CK243" s="92"/>
    </row>
    <row r="244" spans="9:89" ht="14.25" customHeight="1">
      <c r="I244" s="113"/>
      <c r="J244" s="107"/>
      <c r="K244" s="107"/>
      <c r="L244" s="107"/>
      <c r="N244" s="11"/>
      <c r="O244" s="11"/>
      <c r="P244" s="92"/>
      <c r="Q244" s="92"/>
      <c r="R244" s="11"/>
      <c r="S244" s="11"/>
      <c r="T244" s="11"/>
      <c r="U244" s="88"/>
      <c r="V244" s="187"/>
      <c r="W244" s="92"/>
      <c r="X244" s="90"/>
      <c r="Y244" s="164"/>
      <c r="Z244" s="164"/>
      <c r="AA244" s="11"/>
      <c r="AB244" s="11"/>
      <c r="AC244" s="11"/>
      <c r="AD244" s="11"/>
      <c r="AE244" s="11"/>
      <c r="AF244" s="88"/>
      <c r="AG244" s="92"/>
      <c r="AH244" s="88"/>
      <c r="AI244" s="87"/>
      <c r="AJ244" s="126"/>
      <c r="AK244" s="92"/>
      <c r="AL244" s="88"/>
      <c r="AM244" s="87"/>
      <c r="AN244" s="92"/>
      <c r="AO244" s="92"/>
      <c r="AP244" s="92"/>
      <c r="AQ244" s="92"/>
      <c r="AR244" s="92"/>
      <c r="AS244" s="92"/>
      <c r="AT244" s="92"/>
      <c r="AU244" s="92"/>
      <c r="AV244" s="92"/>
      <c r="AW244" s="92"/>
      <c r="AX244" s="92"/>
      <c r="AY244" s="92"/>
      <c r="AZ244" s="92"/>
      <c r="BA244" s="92"/>
      <c r="BB244" s="92"/>
      <c r="BC244" s="92"/>
      <c r="BD244" s="92"/>
      <c r="BE244" s="92"/>
      <c r="BF244" s="92"/>
      <c r="BG244" s="92"/>
      <c r="BH244" s="92"/>
      <c r="BI244" s="92"/>
      <c r="BJ244" s="92"/>
      <c r="BK244" s="92"/>
      <c r="BL244" s="92"/>
      <c r="BM244" s="92"/>
      <c r="BN244" s="92"/>
      <c r="BO244" s="92"/>
      <c r="BP244" s="92"/>
      <c r="BQ244" s="92"/>
      <c r="BR244" s="92"/>
      <c r="BS244" s="92"/>
      <c r="BT244" s="92"/>
      <c r="BU244" s="92"/>
      <c r="BV244" s="92"/>
      <c r="BW244" s="92"/>
      <c r="BX244" s="92"/>
      <c r="BY244" s="92"/>
      <c r="BZ244" s="92"/>
      <c r="CA244" s="92"/>
      <c r="CB244" s="92"/>
      <c r="CC244" s="92"/>
      <c r="CD244" s="92"/>
      <c r="CE244" s="92"/>
      <c r="CF244" s="92"/>
      <c r="CG244" s="92"/>
      <c r="CH244" s="92"/>
      <c r="CI244" s="92"/>
      <c r="CJ244" s="92"/>
      <c r="CK244" s="92"/>
    </row>
    <row r="245" spans="9:89" ht="13.5" customHeight="1">
      <c r="I245" s="145"/>
      <c r="J245" s="107"/>
      <c r="K245" s="107"/>
      <c r="L245" s="107"/>
      <c r="N245" s="11"/>
      <c r="O245" s="11"/>
      <c r="P245" s="92"/>
      <c r="Q245" s="92"/>
      <c r="R245" s="11"/>
      <c r="S245" s="11"/>
      <c r="T245" s="11"/>
      <c r="U245" s="88"/>
      <c r="V245" s="187"/>
      <c r="W245" s="92"/>
      <c r="X245" s="93"/>
      <c r="Y245" s="164"/>
      <c r="Z245" s="92"/>
      <c r="AA245" s="11"/>
      <c r="AB245" s="11"/>
      <c r="AC245" s="11"/>
      <c r="AD245" s="11"/>
      <c r="AE245" s="11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  <c r="AV245" s="92"/>
      <c r="AW245" s="92"/>
      <c r="AX245" s="92"/>
      <c r="AY245" s="92"/>
      <c r="AZ245" s="92"/>
      <c r="BA245" s="92"/>
      <c r="BB245" s="92"/>
      <c r="BC245" s="92"/>
      <c r="BD245" s="92"/>
      <c r="BE245" s="92"/>
      <c r="BF245" s="92"/>
      <c r="BG245" s="92"/>
      <c r="BH245" s="92"/>
      <c r="BI245" s="92"/>
      <c r="BJ245" s="92"/>
      <c r="BK245" s="92"/>
      <c r="BL245" s="92"/>
      <c r="BM245" s="92"/>
      <c r="BN245" s="92"/>
      <c r="BO245" s="92"/>
      <c r="BP245" s="92"/>
      <c r="BQ245" s="92"/>
      <c r="BR245" s="92"/>
      <c r="BS245" s="92"/>
      <c r="BT245" s="92"/>
      <c r="BU245" s="92"/>
      <c r="BV245" s="92"/>
      <c r="BW245" s="92"/>
      <c r="BX245" s="92"/>
      <c r="BY245" s="92"/>
      <c r="BZ245" s="92"/>
      <c r="CA245" s="92"/>
      <c r="CB245" s="92"/>
      <c r="CC245" s="92"/>
      <c r="CD245" s="92"/>
      <c r="CE245" s="92"/>
      <c r="CF245" s="92"/>
      <c r="CG245" s="92"/>
      <c r="CH245" s="92"/>
      <c r="CI245" s="92"/>
      <c r="CJ245" s="92"/>
      <c r="CK245" s="92"/>
    </row>
    <row r="246" spans="9:89" ht="15.6">
      <c r="I246" s="1039"/>
      <c r="J246" s="493"/>
      <c r="K246" s="1"/>
      <c r="L246" s="5"/>
      <c r="N246" s="11"/>
      <c r="O246" s="11"/>
      <c r="P246" s="92"/>
      <c r="Q246" s="92"/>
      <c r="R246" s="11"/>
      <c r="S246" s="11"/>
      <c r="T246" s="11"/>
      <c r="U246" s="88"/>
      <c r="V246" s="92"/>
      <c r="W246" s="92"/>
      <c r="X246" s="88"/>
      <c r="Y246" s="164"/>
      <c r="Z246" s="164"/>
      <c r="AA246" s="11"/>
      <c r="AB246" s="11"/>
      <c r="AC246" s="11"/>
      <c r="AD246" s="11"/>
      <c r="AE246" s="11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  <c r="AV246" s="92"/>
      <c r="AW246" s="92"/>
      <c r="AX246" s="92"/>
      <c r="AY246" s="92"/>
      <c r="AZ246" s="92"/>
      <c r="BA246" s="92"/>
      <c r="BB246" s="92"/>
      <c r="BC246" s="92"/>
      <c r="BD246" s="92"/>
      <c r="BE246" s="92"/>
      <c r="BF246" s="92"/>
      <c r="BG246" s="92"/>
      <c r="BH246" s="92"/>
      <c r="BI246" s="92"/>
      <c r="BJ246" s="92"/>
      <c r="BK246" s="92"/>
      <c r="BL246" s="92"/>
      <c r="BM246" s="92"/>
      <c r="BN246" s="92"/>
      <c r="BO246" s="92"/>
      <c r="BP246" s="92"/>
      <c r="BQ246" s="92"/>
      <c r="BR246" s="92"/>
      <c r="BS246" s="92"/>
      <c r="BT246" s="92"/>
      <c r="BU246" s="92"/>
      <c r="BV246" s="92"/>
      <c r="BW246" s="92"/>
      <c r="BX246" s="92"/>
      <c r="BY246" s="92"/>
      <c r="BZ246" s="92"/>
      <c r="CA246" s="92"/>
      <c r="CB246" s="92"/>
      <c r="CC246" s="92"/>
      <c r="CD246" s="92"/>
      <c r="CE246" s="92"/>
      <c r="CF246" s="92"/>
      <c r="CG246" s="92"/>
      <c r="CH246" s="92"/>
      <c r="CI246" s="92"/>
      <c r="CJ246" s="92"/>
      <c r="CK246" s="92"/>
    </row>
    <row r="247" spans="9:89" ht="12.75" customHeight="1">
      <c r="I247" s="248"/>
      <c r="J247" s="107"/>
      <c r="K247" s="44"/>
      <c r="L247" s="5"/>
      <c r="N247" s="11"/>
      <c r="O247" s="11"/>
      <c r="P247" s="92"/>
      <c r="Q247" s="92"/>
      <c r="R247" s="11"/>
      <c r="S247" s="11"/>
      <c r="T247" s="11"/>
      <c r="U247" s="88"/>
      <c r="V247" s="92"/>
      <c r="W247" s="92"/>
      <c r="X247" s="90"/>
      <c r="Y247" s="164"/>
      <c r="Z247" s="337"/>
      <c r="AA247" s="11"/>
      <c r="AB247" s="11"/>
      <c r="AC247" s="11"/>
      <c r="AD247" s="11"/>
      <c r="AE247" s="11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  <c r="AV247" s="92"/>
      <c r="AW247" s="92"/>
      <c r="AX247" s="92"/>
      <c r="AY247" s="92"/>
      <c r="AZ247" s="92"/>
      <c r="BA247" s="92"/>
      <c r="BB247" s="92"/>
      <c r="BC247" s="92"/>
      <c r="BD247" s="92"/>
      <c r="BE247" s="92"/>
      <c r="BF247" s="92"/>
      <c r="BG247" s="92"/>
      <c r="BH247" s="92"/>
      <c r="BI247" s="92"/>
      <c r="BJ247" s="92"/>
      <c r="BK247" s="92"/>
      <c r="BL247" s="92"/>
      <c r="BM247" s="92"/>
      <c r="BN247" s="92"/>
      <c r="BO247" s="92"/>
      <c r="BP247" s="92"/>
      <c r="BQ247" s="92"/>
      <c r="BR247" s="92"/>
      <c r="BS247" s="92"/>
      <c r="BT247" s="92"/>
      <c r="BU247" s="92"/>
      <c r="BV247" s="92"/>
      <c r="BW247" s="92"/>
      <c r="BX247" s="92"/>
      <c r="BY247" s="92"/>
      <c r="BZ247" s="92"/>
      <c r="CA247" s="92"/>
      <c r="CB247" s="92"/>
      <c r="CC247" s="92"/>
      <c r="CD247" s="92"/>
      <c r="CE247" s="92"/>
      <c r="CF247" s="92"/>
      <c r="CG247" s="92"/>
      <c r="CH247" s="92"/>
      <c r="CI247" s="92"/>
      <c r="CJ247" s="92"/>
      <c r="CK247" s="92"/>
    </row>
    <row r="248" spans="9:89" ht="15.6">
      <c r="I248" s="248"/>
      <c r="J248" s="107"/>
      <c r="K248" s="5"/>
      <c r="L248" s="5"/>
      <c r="N248" s="11"/>
      <c r="O248" s="11"/>
      <c r="P248" s="92"/>
      <c r="Q248" s="92"/>
      <c r="R248" s="11"/>
      <c r="S248" s="11"/>
      <c r="T248" s="11"/>
      <c r="U248" s="88"/>
      <c r="V248" s="92"/>
      <c r="W248" s="92"/>
      <c r="X248" s="90"/>
      <c r="Y248" s="164"/>
      <c r="Z248" s="327"/>
      <c r="AA248" s="11"/>
      <c r="AB248" s="11"/>
      <c r="AC248" s="11"/>
      <c r="AD248" s="11"/>
      <c r="AE248" s="11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  <c r="AV248" s="92"/>
      <c r="AW248" s="92"/>
      <c r="AX248" s="92"/>
      <c r="AY248" s="92"/>
      <c r="AZ248" s="92"/>
      <c r="BA248" s="92"/>
      <c r="BB248" s="92"/>
      <c r="BC248" s="92"/>
      <c r="BD248" s="92"/>
      <c r="BE248" s="92"/>
      <c r="BF248" s="92"/>
      <c r="BG248" s="92"/>
      <c r="BH248" s="92"/>
      <c r="BI248" s="92"/>
      <c r="BJ248" s="92"/>
      <c r="BK248" s="92"/>
      <c r="BL248" s="92"/>
      <c r="BM248" s="92"/>
      <c r="BN248" s="92"/>
      <c r="BO248" s="92"/>
      <c r="BP248" s="92"/>
      <c r="BQ248" s="92"/>
      <c r="BR248" s="92"/>
      <c r="BS248" s="92"/>
      <c r="BT248" s="92"/>
      <c r="BU248" s="92"/>
      <c r="BV248" s="92"/>
      <c r="BW248" s="92"/>
      <c r="BX248" s="92"/>
      <c r="BY248" s="92"/>
      <c r="BZ248" s="92"/>
      <c r="CA248" s="92"/>
      <c r="CB248" s="92"/>
      <c r="CC248" s="92"/>
      <c r="CD248" s="92"/>
      <c r="CE248" s="92"/>
      <c r="CF248" s="92"/>
      <c r="CG248" s="92"/>
      <c r="CH248" s="92"/>
      <c r="CI248" s="92"/>
      <c r="CJ248" s="92"/>
      <c r="CK248" s="92"/>
    </row>
    <row r="249" spans="9:89" ht="15.6">
      <c r="I249" s="88"/>
      <c r="J249" s="107"/>
      <c r="K249" s="5"/>
      <c r="L249" s="5"/>
      <c r="N249" s="11"/>
      <c r="O249" s="11"/>
      <c r="P249" s="92"/>
      <c r="Q249" s="92"/>
      <c r="R249" s="11"/>
      <c r="S249" s="11"/>
      <c r="T249" s="11"/>
      <c r="U249" s="88"/>
      <c r="V249" s="186"/>
      <c r="W249" s="92"/>
      <c r="X249" s="90"/>
      <c r="Y249" s="164"/>
      <c r="Z249" s="327"/>
      <c r="AA249" s="11"/>
      <c r="AB249" s="11"/>
      <c r="AC249" s="11"/>
      <c r="AD249" s="11"/>
      <c r="AE249" s="11"/>
      <c r="AF249" s="92"/>
      <c r="AG249" s="92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  <c r="AV249" s="92"/>
      <c r="AW249" s="92"/>
      <c r="AX249" s="92"/>
      <c r="AY249" s="92"/>
      <c r="AZ249" s="92"/>
      <c r="BA249" s="92"/>
      <c r="BB249" s="92"/>
      <c r="BC249" s="92"/>
      <c r="BD249" s="92"/>
      <c r="BE249" s="92"/>
      <c r="BF249" s="92"/>
      <c r="BG249" s="92"/>
      <c r="BH249" s="92"/>
      <c r="BI249" s="92"/>
      <c r="BJ249" s="92"/>
      <c r="BK249" s="92"/>
      <c r="BL249" s="92"/>
      <c r="BM249" s="92"/>
      <c r="BN249" s="92"/>
      <c r="BO249" s="92"/>
      <c r="BP249" s="92"/>
      <c r="BQ249" s="92"/>
      <c r="BR249" s="92"/>
      <c r="BS249" s="92"/>
      <c r="BT249" s="92"/>
      <c r="BU249" s="92"/>
      <c r="BV249" s="92"/>
      <c r="BW249" s="92"/>
      <c r="BX249" s="92"/>
      <c r="BY249" s="92"/>
      <c r="BZ249" s="92"/>
      <c r="CA249" s="92"/>
      <c r="CB249" s="92"/>
      <c r="CC249" s="92"/>
      <c r="CD249" s="92"/>
      <c r="CE249" s="92"/>
      <c r="CF249" s="92"/>
      <c r="CG249" s="92"/>
      <c r="CH249" s="92"/>
      <c r="CI249" s="92"/>
      <c r="CJ249" s="92"/>
      <c r="CK249" s="92"/>
    </row>
    <row r="250" spans="9:89" ht="15.6">
      <c r="I250" s="88"/>
      <c r="J250" s="107"/>
      <c r="K250" s="5"/>
      <c r="L250" s="5"/>
      <c r="N250" s="11"/>
      <c r="O250" s="11"/>
      <c r="P250" s="87"/>
      <c r="Q250" s="92"/>
      <c r="R250" s="11"/>
      <c r="S250" s="11"/>
      <c r="T250" s="11"/>
      <c r="U250" s="113"/>
      <c r="V250" s="92"/>
      <c r="W250" s="92"/>
      <c r="X250" s="90"/>
      <c r="Y250" s="164"/>
      <c r="Z250" s="327"/>
      <c r="AA250" s="11"/>
      <c r="AB250" s="11"/>
      <c r="AC250" s="11"/>
      <c r="AD250" s="11"/>
      <c r="AE250" s="11"/>
      <c r="AF250" s="92"/>
      <c r="AG250" s="92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  <c r="AV250" s="92"/>
      <c r="AW250" s="92"/>
      <c r="AX250" s="92"/>
      <c r="AY250" s="92"/>
      <c r="AZ250" s="92"/>
      <c r="BA250" s="92"/>
      <c r="BB250" s="92"/>
      <c r="BC250" s="92"/>
      <c r="BD250" s="92"/>
      <c r="BE250" s="92"/>
      <c r="BF250" s="92"/>
      <c r="BG250" s="92"/>
      <c r="BH250" s="92"/>
      <c r="BI250" s="92"/>
      <c r="BJ250" s="92"/>
      <c r="BK250" s="92"/>
      <c r="BL250" s="92"/>
      <c r="BM250" s="92"/>
      <c r="BN250" s="92"/>
      <c r="BO250" s="92"/>
      <c r="BP250" s="92"/>
      <c r="BQ250" s="92"/>
      <c r="BR250" s="92"/>
      <c r="BS250" s="92"/>
      <c r="BT250" s="92"/>
      <c r="BU250" s="92"/>
      <c r="BV250" s="92"/>
      <c r="BW250" s="92"/>
      <c r="BX250" s="92"/>
      <c r="BY250" s="92"/>
      <c r="BZ250" s="92"/>
      <c r="CA250" s="92"/>
      <c r="CB250" s="92"/>
      <c r="CC250" s="92"/>
      <c r="CD250" s="92"/>
      <c r="CE250" s="92"/>
      <c r="CF250" s="92"/>
      <c r="CG250" s="92"/>
      <c r="CH250" s="92"/>
      <c r="CI250" s="92"/>
      <c r="CJ250" s="92"/>
      <c r="CK250" s="92"/>
    </row>
    <row r="251" spans="9:89" ht="15.6">
      <c r="I251" s="90"/>
      <c r="J251" s="107"/>
      <c r="K251" s="5"/>
      <c r="L251" s="5"/>
      <c r="N251" s="11"/>
      <c r="O251" s="11"/>
      <c r="P251" s="92"/>
      <c r="Q251" s="172"/>
      <c r="R251" s="11"/>
      <c r="S251" s="11"/>
      <c r="T251" s="11"/>
      <c r="U251" s="88"/>
      <c r="V251" s="92"/>
      <c r="W251" s="92"/>
      <c r="X251" s="90"/>
      <c r="Y251" s="164"/>
      <c r="Z251" s="327"/>
      <c r="AA251" s="11"/>
      <c r="AB251" s="11"/>
      <c r="AC251" s="11"/>
      <c r="AD251" s="11"/>
      <c r="AE251" s="11"/>
      <c r="AF251" s="92"/>
      <c r="AG251" s="92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2"/>
      <c r="BE251" s="92"/>
      <c r="BF251" s="92"/>
      <c r="BG251" s="92"/>
      <c r="BH251" s="92"/>
      <c r="BI251" s="92"/>
      <c r="BJ251" s="92"/>
      <c r="BK251" s="92"/>
      <c r="BL251" s="92"/>
      <c r="BM251" s="92"/>
      <c r="BN251" s="92"/>
      <c r="BO251" s="92"/>
      <c r="BP251" s="92"/>
      <c r="BQ251" s="92"/>
      <c r="BR251" s="92"/>
      <c r="BS251" s="92"/>
      <c r="BT251" s="92"/>
      <c r="BU251" s="92"/>
      <c r="BV251" s="92"/>
      <c r="BW251" s="92"/>
      <c r="BX251" s="92"/>
      <c r="BY251" s="92"/>
      <c r="BZ251" s="92"/>
      <c r="CA251" s="92"/>
      <c r="CB251" s="92"/>
      <c r="CC251" s="92"/>
      <c r="CD251" s="92"/>
      <c r="CE251" s="92"/>
      <c r="CF251" s="92"/>
      <c r="CG251" s="92"/>
      <c r="CH251" s="92"/>
      <c r="CI251" s="92"/>
      <c r="CJ251" s="92"/>
      <c r="CK251" s="92"/>
    </row>
    <row r="252" spans="9:89" ht="14.25" customHeight="1">
      <c r="I252" s="248"/>
      <c r="J252" s="107"/>
      <c r="K252" s="5"/>
      <c r="L252" s="5"/>
      <c r="N252" s="11"/>
      <c r="O252" s="11"/>
      <c r="P252" s="99"/>
      <c r="Q252" s="92"/>
      <c r="R252" s="92"/>
      <c r="S252" s="92"/>
      <c r="T252" s="92"/>
      <c r="U252" s="92"/>
      <c r="V252" s="92"/>
      <c r="W252" s="92"/>
      <c r="X252" s="179"/>
      <c r="Y252" s="92"/>
      <c r="Z252" s="92"/>
      <c r="AA252" s="11"/>
      <c r="AB252" s="11"/>
      <c r="AC252" s="11"/>
      <c r="AD252" s="11"/>
      <c r="AE252" s="11"/>
      <c r="AF252" s="92"/>
      <c r="AG252" s="179"/>
      <c r="AH252" s="92"/>
      <c r="AI252" s="92"/>
      <c r="AJ252" s="411"/>
      <c r="AK252" s="92"/>
      <c r="AL252" s="92"/>
      <c r="AM252" s="181"/>
      <c r="AN252" s="92"/>
      <c r="AO252" s="92"/>
      <c r="AP252" s="92"/>
      <c r="AQ252" s="92"/>
      <c r="AR252" s="92"/>
      <c r="AS252" s="92"/>
      <c r="AT252" s="92"/>
      <c r="AU252" s="92"/>
      <c r="AV252" s="92"/>
      <c r="AW252" s="92"/>
      <c r="AX252" s="92"/>
      <c r="AY252" s="92"/>
      <c r="AZ252" s="92"/>
      <c r="BA252" s="92"/>
      <c r="BB252" s="92"/>
      <c r="BC252" s="92"/>
      <c r="BD252" s="92"/>
      <c r="BE252" s="92"/>
      <c r="BF252" s="92"/>
      <c r="BG252" s="92"/>
      <c r="BH252" s="92"/>
      <c r="BI252" s="92"/>
      <c r="BJ252" s="92"/>
      <c r="BK252" s="92"/>
      <c r="BL252" s="92"/>
      <c r="BM252" s="92"/>
      <c r="BN252" s="92"/>
      <c r="BO252" s="92"/>
      <c r="BP252" s="92"/>
      <c r="BQ252" s="92"/>
      <c r="BR252" s="92"/>
      <c r="BS252" s="92"/>
      <c r="BT252" s="92"/>
      <c r="BU252" s="92"/>
      <c r="BV252" s="92"/>
      <c r="BW252" s="92"/>
      <c r="BX252" s="92"/>
      <c r="BY252" s="92"/>
      <c r="BZ252" s="92"/>
      <c r="CA252" s="92"/>
      <c r="CB252" s="92"/>
      <c r="CC252" s="92"/>
      <c r="CD252" s="92"/>
      <c r="CE252" s="92"/>
      <c r="CF252" s="92"/>
      <c r="CG252" s="92"/>
      <c r="CH252" s="92"/>
      <c r="CI252" s="92"/>
      <c r="CJ252" s="92"/>
      <c r="CK252" s="92"/>
    </row>
    <row r="253" spans="9:89" ht="12.75" customHeight="1">
      <c r="I253" s="248"/>
      <c r="J253" s="107"/>
      <c r="K253" s="5"/>
      <c r="L253" s="5"/>
      <c r="N253" s="11"/>
      <c r="O253" s="11"/>
      <c r="P253" s="87"/>
      <c r="Q253" s="115"/>
      <c r="R253" s="92"/>
      <c r="S253" s="92"/>
      <c r="T253" s="92"/>
      <c r="U253" s="88"/>
      <c r="V253" s="87"/>
      <c r="W253" s="92"/>
      <c r="X253" s="190"/>
      <c r="Y253" s="171"/>
      <c r="Z253" s="172"/>
      <c r="AA253" s="11"/>
      <c r="AB253" s="11"/>
      <c r="AC253" s="11"/>
      <c r="AD253" s="11"/>
      <c r="AE253" s="11"/>
      <c r="AF253" s="172"/>
      <c r="AG253" s="190"/>
      <c r="AH253" s="171"/>
      <c r="AI253" s="172"/>
      <c r="AJ253" s="190"/>
      <c r="AK253" s="171"/>
      <c r="AL253" s="172"/>
      <c r="AM253" s="190"/>
      <c r="AN253" s="171"/>
      <c r="AO253" s="172"/>
      <c r="AP253" s="92"/>
      <c r="AQ253" s="92"/>
      <c r="AR253" s="92"/>
      <c r="AS253" s="92"/>
      <c r="AT253" s="92"/>
      <c r="AU253" s="92"/>
      <c r="AV253" s="92"/>
      <c r="AW253" s="92"/>
      <c r="AX253" s="92"/>
      <c r="AY253" s="92"/>
      <c r="AZ253" s="92"/>
      <c r="BA253" s="92"/>
      <c r="BB253" s="92"/>
      <c r="BC253" s="92"/>
      <c r="BD253" s="92"/>
      <c r="BE253" s="92"/>
      <c r="BF253" s="92"/>
      <c r="BG253" s="92"/>
      <c r="BH253" s="92"/>
      <c r="BI253" s="92"/>
      <c r="BJ253" s="92"/>
      <c r="BK253" s="92"/>
      <c r="BL253" s="92"/>
      <c r="BM253" s="92"/>
      <c r="BN253" s="92"/>
      <c r="BO253" s="92"/>
      <c r="BP253" s="92"/>
      <c r="BQ253" s="92"/>
      <c r="BR253" s="92"/>
      <c r="BS253" s="92"/>
      <c r="BT253" s="92"/>
      <c r="BU253" s="92"/>
      <c r="BV253" s="92"/>
      <c r="BW253" s="92"/>
      <c r="BX253" s="92"/>
      <c r="BY253" s="92"/>
      <c r="BZ253" s="92"/>
      <c r="CA253" s="92"/>
      <c r="CB253" s="92"/>
      <c r="CC253" s="92"/>
      <c r="CD253" s="92"/>
      <c r="CE253" s="92"/>
      <c r="CF253" s="92"/>
      <c r="CG253" s="92"/>
      <c r="CH253" s="92"/>
      <c r="CI253" s="92"/>
      <c r="CJ253" s="92"/>
      <c r="CK253" s="92"/>
    </row>
    <row r="254" spans="9:89" ht="14.25" customHeight="1">
      <c r="I254" s="248"/>
      <c r="J254" s="107"/>
      <c r="K254" s="5"/>
      <c r="L254" s="5"/>
      <c r="N254" s="11"/>
      <c r="O254" s="11"/>
      <c r="P254" s="87"/>
      <c r="Q254" s="126"/>
      <c r="R254" s="92"/>
      <c r="S254" s="92"/>
      <c r="T254" s="92"/>
      <c r="U254" s="92"/>
      <c r="V254" s="92"/>
      <c r="W254" s="164"/>
      <c r="X254" s="91"/>
      <c r="Y254" s="194"/>
      <c r="Z254" s="115"/>
      <c r="AA254" s="11"/>
      <c r="AB254" s="11"/>
      <c r="AC254" s="11"/>
      <c r="AD254" s="11"/>
      <c r="AE254" s="11"/>
      <c r="AF254" s="115"/>
      <c r="AG254" s="91"/>
      <c r="AH254" s="194"/>
      <c r="AI254" s="115"/>
      <c r="AJ254" s="163"/>
      <c r="AK254" s="163"/>
      <c r="AL254" s="115"/>
      <c r="AM254" s="188"/>
      <c r="AN254" s="91"/>
      <c r="AO254" s="115"/>
      <c r="AP254" s="92"/>
      <c r="AQ254" s="92"/>
      <c r="AR254" s="92"/>
      <c r="AS254" s="92"/>
      <c r="AT254" s="92"/>
      <c r="AU254" s="92"/>
      <c r="AV254" s="92"/>
      <c r="AW254" s="92"/>
      <c r="AX254" s="92"/>
      <c r="AY254" s="92"/>
      <c r="AZ254" s="92"/>
      <c r="BA254" s="92"/>
      <c r="BB254" s="92"/>
      <c r="BC254" s="92"/>
      <c r="BD254" s="92"/>
      <c r="BE254" s="92"/>
      <c r="BF254" s="92"/>
      <c r="BG254" s="92"/>
      <c r="BH254" s="92"/>
      <c r="BI254" s="92"/>
      <c r="BJ254" s="92"/>
      <c r="BK254" s="92"/>
      <c r="BL254" s="92"/>
      <c r="BM254" s="92"/>
      <c r="BN254" s="92"/>
      <c r="BO254" s="92"/>
      <c r="BP254" s="92"/>
      <c r="BQ254" s="92"/>
      <c r="BR254" s="92"/>
      <c r="BS254" s="92"/>
      <c r="BT254" s="92"/>
      <c r="BU254" s="92"/>
      <c r="BV254" s="92"/>
      <c r="BW254" s="92"/>
      <c r="BX254" s="92"/>
      <c r="BY254" s="92"/>
      <c r="BZ254" s="92"/>
      <c r="CA254" s="92"/>
      <c r="CB254" s="92"/>
      <c r="CC254" s="92"/>
      <c r="CD254" s="92"/>
      <c r="CE254" s="92"/>
      <c r="CF254" s="92"/>
      <c r="CG254" s="92"/>
      <c r="CH254" s="92"/>
      <c r="CI254" s="92"/>
      <c r="CJ254" s="92"/>
      <c r="CK254" s="92"/>
    </row>
    <row r="255" spans="9:89" ht="14.25" customHeight="1">
      <c r="I255" s="88"/>
      <c r="J255" s="107"/>
      <c r="K255" s="5"/>
      <c r="L255" s="5"/>
      <c r="N255" s="11"/>
      <c r="O255" s="11"/>
      <c r="P255" s="87"/>
      <c r="Q255" s="126"/>
      <c r="R255" s="92"/>
      <c r="S255" s="92"/>
      <c r="T255" s="92"/>
      <c r="U255" s="92"/>
      <c r="V255" s="92"/>
      <c r="W255" s="164"/>
      <c r="X255" s="87"/>
      <c r="Y255" s="87"/>
      <c r="Z255" s="123"/>
      <c r="AA255" s="11"/>
      <c r="AB255" s="11"/>
      <c r="AC255" s="11"/>
      <c r="AD255" s="11"/>
      <c r="AE255" s="11"/>
      <c r="AF255" s="126"/>
      <c r="AG255" s="87"/>
      <c r="AH255" s="87"/>
      <c r="AI255" s="123"/>
      <c r="AJ255" s="163"/>
      <c r="AK255" s="163"/>
      <c r="AL255" s="126"/>
      <c r="AM255" s="88"/>
      <c r="AN255" s="87"/>
      <c r="AO255" s="126"/>
      <c r="AP255" s="92"/>
      <c r="AQ255" s="92"/>
      <c r="AR255" s="92"/>
      <c r="AS255" s="92"/>
      <c r="AT255" s="92"/>
      <c r="AU255" s="92"/>
      <c r="AV255" s="92"/>
      <c r="AW255" s="92"/>
      <c r="AX255" s="92"/>
      <c r="AY255" s="92"/>
      <c r="AZ255" s="92"/>
      <c r="BA255" s="92"/>
      <c r="BB255" s="92"/>
      <c r="BC255" s="92"/>
      <c r="BD255" s="92"/>
      <c r="BE255" s="92"/>
      <c r="BF255" s="92"/>
      <c r="BG255" s="92"/>
      <c r="BH255" s="92"/>
      <c r="BI255" s="92"/>
      <c r="BJ255" s="92"/>
      <c r="BK255" s="92"/>
      <c r="BL255" s="92"/>
      <c r="BM255" s="92"/>
      <c r="BN255" s="92"/>
      <c r="BO255" s="92"/>
      <c r="BP255" s="92"/>
      <c r="BQ255" s="92"/>
      <c r="BR255" s="92"/>
      <c r="BS255" s="92"/>
      <c r="BT255" s="92"/>
      <c r="BU255" s="92"/>
      <c r="BV255" s="92"/>
      <c r="BW255" s="92"/>
      <c r="BX255" s="92"/>
      <c r="BY255" s="92"/>
      <c r="BZ255" s="92"/>
      <c r="CA255" s="92"/>
      <c r="CB255" s="92"/>
      <c r="CC255" s="92"/>
      <c r="CD255" s="92"/>
      <c r="CE255" s="92"/>
      <c r="CF255" s="92"/>
      <c r="CG255" s="92"/>
      <c r="CH255" s="92"/>
      <c r="CI255" s="92"/>
      <c r="CJ255" s="92"/>
      <c r="CK255" s="92"/>
    </row>
    <row r="256" spans="9:89" ht="13.5" customHeight="1">
      <c r="I256" s="93"/>
      <c r="J256" s="107"/>
      <c r="K256" s="5"/>
      <c r="L256" s="5"/>
      <c r="N256" s="11"/>
      <c r="O256" s="11"/>
      <c r="P256" s="91"/>
      <c r="Q256" s="126"/>
      <c r="R256" s="92"/>
      <c r="S256" s="100"/>
      <c r="T256" s="92"/>
      <c r="U256" s="92"/>
      <c r="V256" s="92"/>
      <c r="W256" s="92"/>
      <c r="X256" s="87"/>
      <c r="Y256" s="87"/>
      <c r="Z256" s="115"/>
      <c r="AA256" s="11"/>
      <c r="AB256" s="11"/>
      <c r="AC256" s="11"/>
      <c r="AD256" s="11"/>
      <c r="AE256" s="11"/>
      <c r="AF256" s="115"/>
      <c r="AG256" s="87"/>
      <c r="AH256" s="87"/>
      <c r="AI256" s="115"/>
      <c r="AJ256" s="88"/>
      <c r="AK256" s="87"/>
      <c r="AL256" s="126"/>
      <c r="AM256" s="90"/>
      <c r="AN256" s="91"/>
      <c r="AO256" s="115"/>
      <c r="AP256" s="92"/>
      <c r="AQ256" s="92"/>
      <c r="AR256" s="92"/>
      <c r="AS256" s="92"/>
      <c r="AT256" s="92"/>
      <c r="AU256" s="92"/>
      <c r="AV256" s="92"/>
      <c r="AW256" s="92"/>
      <c r="AX256" s="92"/>
      <c r="AY256" s="92"/>
      <c r="AZ256" s="92"/>
      <c r="BA256" s="92"/>
      <c r="BB256" s="92"/>
      <c r="BC256" s="92"/>
      <c r="BD256" s="92"/>
      <c r="BE256" s="92"/>
      <c r="BF256" s="92"/>
      <c r="BG256" s="92"/>
      <c r="BH256" s="92"/>
      <c r="BI256" s="92"/>
      <c r="BJ256" s="92"/>
      <c r="BK256" s="92"/>
      <c r="BL256" s="92"/>
      <c r="BM256" s="92"/>
      <c r="BN256" s="92"/>
      <c r="BO256" s="92"/>
      <c r="BP256" s="92"/>
      <c r="BQ256" s="92"/>
      <c r="BR256" s="92"/>
      <c r="BS256" s="92"/>
      <c r="BT256" s="92"/>
      <c r="BU256" s="92"/>
      <c r="BV256" s="92"/>
      <c r="BW256" s="92"/>
      <c r="BX256" s="92"/>
      <c r="BY256" s="92"/>
      <c r="BZ256" s="92"/>
      <c r="CA256" s="92"/>
      <c r="CB256" s="92"/>
      <c r="CC256" s="92"/>
      <c r="CD256" s="92"/>
      <c r="CE256" s="92"/>
      <c r="CF256" s="92"/>
      <c r="CG256" s="92"/>
      <c r="CH256" s="92"/>
      <c r="CI256" s="92"/>
      <c r="CJ256" s="92"/>
      <c r="CK256" s="92"/>
    </row>
    <row r="257" spans="9:89" ht="14.25" customHeight="1">
      <c r="I257" s="93"/>
      <c r="J257" s="107"/>
      <c r="K257" s="5"/>
      <c r="L257" s="5"/>
      <c r="N257" s="11"/>
      <c r="O257" s="11"/>
      <c r="P257" s="87"/>
      <c r="Q257" s="126"/>
      <c r="R257" s="92"/>
      <c r="S257" s="92"/>
      <c r="T257" s="92"/>
      <c r="U257" s="92"/>
      <c r="V257" s="92"/>
      <c r="W257" s="92"/>
      <c r="X257" s="163"/>
      <c r="Y257" s="163"/>
      <c r="Z257" s="115"/>
      <c r="AA257" s="11"/>
      <c r="AB257" s="11"/>
      <c r="AC257" s="11"/>
      <c r="AD257" s="11"/>
      <c r="AE257" s="11"/>
      <c r="AF257" s="126"/>
      <c r="AG257" s="163"/>
      <c r="AH257" s="163"/>
      <c r="AI257" s="115"/>
      <c r="AJ257" s="88"/>
      <c r="AK257" s="87"/>
      <c r="AL257" s="126"/>
      <c r="AM257" s="90"/>
      <c r="AN257" s="91"/>
      <c r="AO257" s="126"/>
      <c r="AP257" s="92"/>
      <c r="AQ257" s="92"/>
      <c r="AR257" s="92"/>
      <c r="AS257" s="92"/>
      <c r="AT257" s="92"/>
      <c r="AU257" s="92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92"/>
      <c r="BP257" s="92"/>
      <c r="BQ257" s="92"/>
      <c r="BR257" s="92"/>
      <c r="BS257" s="92"/>
      <c r="BT257" s="92"/>
      <c r="BU257" s="92"/>
      <c r="BV257" s="92"/>
      <c r="BW257" s="92"/>
      <c r="BX257" s="92"/>
      <c r="BY257" s="92"/>
      <c r="BZ257" s="92"/>
      <c r="CA257" s="92"/>
      <c r="CB257" s="92"/>
      <c r="CC257" s="92"/>
      <c r="CD257" s="92"/>
      <c r="CE257" s="92"/>
      <c r="CF257" s="92"/>
      <c r="CG257" s="92"/>
      <c r="CH257" s="92"/>
      <c r="CI257" s="92"/>
      <c r="CJ257" s="92"/>
      <c r="CK257" s="92"/>
    </row>
    <row r="258" spans="9:89">
      <c r="I258" s="92"/>
      <c r="J258" s="107"/>
      <c r="K258" s="5"/>
      <c r="L258" s="5"/>
      <c r="N258" s="11"/>
      <c r="O258" s="11"/>
      <c r="P258" s="87"/>
      <c r="Q258" s="244"/>
      <c r="R258" s="92"/>
      <c r="S258" s="92"/>
      <c r="T258" s="92"/>
      <c r="U258" s="92"/>
      <c r="V258" s="92"/>
      <c r="W258" s="92"/>
      <c r="X258" s="163"/>
      <c r="Y258" s="163"/>
      <c r="Z258" s="126"/>
      <c r="AA258" s="11"/>
      <c r="AB258" s="11"/>
      <c r="AC258" s="11"/>
      <c r="AD258" s="11"/>
      <c r="AE258" s="11"/>
      <c r="AF258" s="124"/>
      <c r="AG258" s="163"/>
      <c r="AH258" s="163"/>
      <c r="AI258" s="126"/>
      <c r="AJ258" s="92"/>
      <c r="AK258" s="92"/>
      <c r="AL258" s="92"/>
      <c r="AM258" s="90"/>
      <c r="AN258" s="91"/>
      <c r="AO258" s="124"/>
      <c r="AP258" s="92"/>
      <c r="AQ258" s="92"/>
      <c r="AR258" s="92"/>
      <c r="AS258" s="92"/>
      <c r="AT258" s="92"/>
      <c r="AU258" s="92"/>
      <c r="AV258" s="92"/>
      <c r="AW258" s="92"/>
      <c r="AX258" s="92"/>
      <c r="AY258" s="92"/>
      <c r="AZ258" s="92"/>
      <c r="BA258" s="92"/>
      <c r="BB258" s="92"/>
      <c r="BC258" s="92"/>
      <c r="BD258" s="92"/>
      <c r="BE258" s="92"/>
      <c r="BF258" s="92"/>
      <c r="BG258" s="92"/>
      <c r="BH258" s="92"/>
      <c r="BI258" s="92"/>
      <c r="BJ258" s="92"/>
      <c r="BK258" s="92"/>
      <c r="BL258" s="92"/>
      <c r="BM258" s="92"/>
      <c r="BN258" s="92"/>
      <c r="BO258" s="92"/>
      <c r="BP258" s="92"/>
      <c r="BQ258" s="92"/>
      <c r="BR258" s="92"/>
      <c r="BS258" s="92"/>
      <c r="BT258" s="92"/>
      <c r="BU258" s="92"/>
      <c r="BV258" s="92"/>
      <c r="BW258" s="92"/>
      <c r="BX258" s="92"/>
      <c r="BY258" s="92"/>
      <c r="BZ258" s="92"/>
      <c r="CA258" s="92"/>
      <c r="CB258" s="92"/>
      <c r="CC258" s="92"/>
      <c r="CD258" s="92"/>
      <c r="CE258" s="92"/>
      <c r="CF258" s="92"/>
      <c r="CG258" s="92"/>
      <c r="CH258" s="92"/>
      <c r="CI258" s="92"/>
      <c r="CJ258" s="92"/>
      <c r="CK258" s="92"/>
    </row>
    <row r="259" spans="9:89" ht="14.25" customHeight="1">
      <c r="I259" s="92"/>
      <c r="J259" s="107"/>
      <c r="K259" s="5"/>
      <c r="L259" s="5"/>
      <c r="N259" s="11"/>
      <c r="O259" s="11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11"/>
      <c r="AB259" s="11"/>
      <c r="AC259" s="11"/>
      <c r="AD259" s="11"/>
      <c r="AE259" s="11"/>
      <c r="AF259" s="124"/>
      <c r="AG259" s="92"/>
      <c r="AH259" s="92"/>
      <c r="AI259" s="92"/>
      <c r="AJ259" s="92"/>
      <c r="AK259" s="92"/>
      <c r="AL259" s="92"/>
      <c r="AM259" s="90"/>
      <c r="AN259" s="91"/>
      <c r="AO259" s="124"/>
      <c r="AP259" s="92"/>
      <c r="AQ259" s="92"/>
      <c r="AR259" s="92"/>
      <c r="AS259" s="92"/>
      <c r="AT259" s="92"/>
      <c r="AU259" s="92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92"/>
      <c r="BP259" s="92"/>
      <c r="BQ259" s="92"/>
      <c r="BR259" s="92"/>
      <c r="BS259" s="92"/>
      <c r="BT259" s="92"/>
      <c r="BU259" s="92"/>
      <c r="BV259" s="92"/>
      <c r="BW259" s="92"/>
      <c r="BX259" s="92"/>
      <c r="BY259" s="92"/>
      <c r="BZ259" s="92"/>
      <c r="CA259" s="92"/>
      <c r="CB259" s="92"/>
      <c r="CC259" s="92"/>
      <c r="CD259" s="92"/>
      <c r="CE259" s="92"/>
      <c r="CF259" s="92"/>
      <c r="CG259" s="92"/>
      <c r="CH259" s="92"/>
      <c r="CI259" s="92"/>
      <c r="CJ259" s="92"/>
      <c r="CK259" s="92"/>
    </row>
    <row r="260" spans="9:89" ht="15" customHeight="1">
      <c r="I260" s="145"/>
      <c r="J260" s="107"/>
      <c r="K260" s="5"/>
      <c r="L260" s="5"/>
      <c r="N260" s="11"/>
      <c r="O260" s="11"/>
      <c r="P260" s="92"/>
      <c r="Q260" s="92"/>
      <c r="R260" s="92"/>
      <c r="S260" s="92"/>
      <c r="T260" s="92"/>
      <c r="U260" s="88"/>
      <c r="V260" s="88"/>
      <c r="W260" s="92"/>
      <c r="X260" s="92"/>
      <c r="Y260" s="92"/>
      <c r="Z260" s="92"/>
      <c r="AA260" s="11"/>
      <c r="AB260" s="11"/>
      <c r="AC260" s="11"/>
      <c r="AD260" s="11"/>
      <c r="AE260" s="11"/>
      <c r="AF260" s="126"/>
      <c r="AG260" s="92"/>
      <c r="AH260" s="92"/>
      <c r="AI260" s="92"/>
      <c r="AJ260" s="92"/>
      <c r="AK260" s="92"/>
      <c r="AL260" s="92"/>
      <c r="AM260" s="88"/>
      <c r="AN260" s="87"/>
      <c r="AO260" s="126"/>
      <c r="AP260" s="92"/>
      <c r="AQ260" s="92"/>
      <c r="AR260" s="92"/>
      <c r="AS260" s="92"/>
      <c r="AT260" s="92"/>
      <c r="AU260" s="92"/>
      <c r="AV260" s="92"/>
      <c r="AW260" s="92"/>
      <c r="AX260" s="92"/>
      <c r="AY260" s="92"/>
      <c r="AZ260" s="92"/>
      <c r="BA260" s="92"/>
      <c r="BB260" s="92"/>
      <c r="BC260" s="92"/>
      <c r="BD260" s="92"/>
      <c r="BE260" s="92"/>
      <c r="BF260" s="92"/>
      <c r="BG260" s="92"/>
      <c r="BH260" s="92"/>
      <c r="BI260" s="92"/>
      <c r="BJ260" s="92"/>
      <c r="BK260" s="92"/>
      <c r="BL260" s="92"/>
      <c r="BM260" s="92"/>
      <c r="BN260" s="92"/>
      <c r="BO260" s="92"/>
      <c r="BP260" s="92"/>
      <c r="BQ260" s="92"/>
      <c r="BR260" s="92"/>
      <c r="BS260" s="92"/>
      <c r="BT260" s="92"/>
      <c r="BU260" s="92"/>
      <c r="BV260" s="92"/>
      <c r="BW260" s="92"/>
      <c r="BX260" s="92"/>
      <c r="BY260" s="92"/>
      <c r="BZ260" s="92"/>
      <c r="CA260" s="92"/>
      <c r="CB260" s="92"/>
      <c r="CC260" s="92"/>
      <c r="CD260" s="92"/>
      <c r="CE260" s="92"/>
      <c r="CF260" s="92"/>
      <c r="CG260" s="92"/>
      <c r="CH260" s="92"/>
      <c r="CI260" s="92"/>
      <c r="CJ260" s="92"/>
      <c r="CK260" s="92"/>
    </row>
    <row r="261" spans="9:89">
      <c r="I261" s="88"/>
      <c r="J261" s="107"/>
      <c r="K261" s="5"/>
      <c r="L261" s="5"/>
      <c r="N261" s="11"/>
      <c r="O261" s="11"/>
      <c r="P261" s="92"/>
      <c r="Q261" s="92"/>
      <c r="R261" s="92"/>
      <c r="S261" s="100"/>
      <c r="T261" s="92"/>
      <c r="U261" s="85"/>
      <c r="V261" s="92"/>
      <c r="W261" s="92"/>
      <c r="X261" s="180"/>
      <c r="Y261" s="92"/>
      <c r="Z261" s="92"/>
      <c r="AA261" s="11"/>
      <c r="AB261" s="11"/>
      <c r="AC261" s="11"/>
      <c r="AD261" s="11"/>
      <c r="AE261" s="11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  <c r="AV261" s="92"/>
      <c r="AW261" s="92"/>
      <c r="AX261" s="92"/>
      <c r="AY261" s="92"/>
      <c r="AZ261" s="92"/>
      <c r="BA261" s="92"/>
      <c r="BB261" s="92"/>
      <c r="BC261" s="92"/>
      <c r="BD261" s="92"/>
      <c r="BE261" s="92"/>
      <c r="BF261" s="92"/>
      <c r="BG261" s="92"/>
      <c r="BH261" s="92"/>
      <c r="BI261" s="92"/>
      <c r="BJ261" s="92"/>
      <c r="BK261" s="92"/>
      <c r="BL261" s="92"/>
      <c r="BM261" s="92"/>
      <c r="BN261" s="92"/>
      <c r="BO261" s="92"/>
      <c r="BP261" s="92"/>
      <c r="BQ261" s="92"/>
      <c r="BR261" s="92"/>
      <c r="BS261" s="92"/>
      <c r="BT261" s="92"/>
      <c r="BU261" s="92"/>
      <c r="BV261" s="92"/>
      <c r="BW261" s="92"/>
      <c r="BX261" s="92"/>
      <c r="BY261" s="92"/>
      <c r="BZ261" s="92"/>
      <c r="CA261" s="92"/>
      <c r="CB261" s="92"/>
      <c r="CC261" s="92"/>
      <c r="CD261" s="92"/>
      <c r="CE261" s="92"/>
      <c r="CF261" s="92"/>
      <c r="CG261" s="92"/>
      <c r="CH261" s="92"/>
      <c r="CI261" s="92"/>
      <c r="CJ261" s="92"/>
      <c r="CK261" s="92"/>
    </row>
    <row r="262" spans="9:89">
      <c r="I262" s="88"/>
      <c r="J262" s="107"/>
      <c r="K262" s="5"/>
      <c r="L262" s="5"/>
      <c r="N262" s="11"/>
      <c r="O262" s="11"/>
      <c r="P262" s="92"/>
      <c r="Q262" s="92"/>
      <c r="R262" s="92"/>
      <c r="S262" s="100"/>
      <c r="T262" s="92"/>
      <c r="U262" s="90"/>
      <c r="V262" s="92"/>
      <c r="W262" s="92"/>
      <c r="X262" s="97"/>
      <c r="Y262" s="92"/>
      <c r="Z262" s="92"/>
      <c r="AA262" s="11"/>
      <c r="AB262" s="11"/>
      <c r="AC262" s="11"/>
      <c r="AD262" s="11"/>
      <c r="AE262" s="11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  <c r="AV262" s="92"/>
      <c r="AW262" s="92"/>
      <c r="AX262" s="92"/>
      <c r="AY262" s="92"/>
      <c r="AZ262" s="92"/>
      <c r="BA262" s="92"/>
      <c r="BB262" s="92"/>
      <c r="BC262" s="92"/>
      <c r="BD262" s="92"/>
      <c r="BE262" s="92"/>
      <c r="BF262" s="92"/>
      <c r="BG262" s="92"/>
      <c r="BH262" s="92"/>
      <c r="BI262" s="92"/>
      <c r="BJ262" s="92"/>
      <c r="BK262" s="92"/>
      <c r="BL262" s="92"/>
      <c r="BM262" s="92"/>
      <c r="BN262" s="92"/>
      <c r="BO262" s="92"/>
      <c r="BP262" s="92"/>
      <c r="BQ262" s="92"/>
      <c r="BR262" s="92"/>
      <c r="BS262" s="92"/>
      <c r="BT262" s="92"/>
      <c r="BU262" s="92"/>
      <c r="BV262" s="92"/>
      <c r="BW262" s="92"/>
      <c r="BX262" s="92"/>
      <c r="BY262" s="92"/>
      <c r="BZ262" s="92"/>
      <c r="CA262" s="92"/>
      <c r="CB262" s="92"/>
      <c r="CC262" s="92"/>
      <c r="CD262" s="92"/>
      <c r="CE262" s="92"/>
      <c r="CF262" s="92"/>
      <c r="CG262" s="92"/>
      <c r="CH262" s="92"/>
      <c r="CI262" s="92"/>
      <c r="CJ262" s="92"/>
      <c r="CK262" s="92"/>
    </row>
    <row r="263" spans="9:89">
      <c r="I263" s="88"/>
      <c r="J263" s="107"/>
      <c r="K263" s="5"/>
      <c r="L263" s="5"/>
      <c r="N263" s="11"/>
      <c r="O263" s="11"/>
      <c r="P263" s="92"/>
      <c r="Q263" s="172"/>
      <c r="R263" s="92"/>
      <c r="S263" s="100"/>
      <c r="T263" s="92"/>
      <c r="U263" s="90"/>
      <c r="V263" s="92"/>
      <c r="W263" s="92"/>
      <c r="X263" s="97"/>
      <c r="Y263" s="107"/>
      <c r="Z263" s="92"/>
      <c r="AA263" s="11"/>
      <c r="AB263" s="11"/>
      <c r="AC263" s="11"/>
      <c r="AD263" s="11"/>
      <c r="AE263" s="11"/>
      <c r="AF263" s="92"/>
      <c r="AG263" s="92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  <c r="AV263" s="92"/>
      <c r="AW263" s="92"/>
      <c r="AX263" s="92"/>
      <c r="AY263" s="92"/>
      <c r="AZ263" s="92"/>
      <c r="BA263" s="92"/>
      <c r="BB263" s="92"/>
      <c r="BC263" s="92"/>
      <c r="BD263" s="92"/>
      <c r="BE263" s="92"/>
      <c r="BF263" s="92"/>
      <c r="BG263" s="92"/>
      <c r="BH263" s="92"/>
      <c r="BI263" s="92"/>
      <c r="BJ263" s="92"/>
      <c r="BK263" s="92"/>
      <c r="BL263" s="92"/>
      <c r="BM263" s="92"/>
      <c r="BN263" s="92"/>
      <c r="BO263" s="92"/>
      <c r="BP263" s="92"/>
      <c r="BQ263" s="92"/>
      <c r="BR263" s="92"/>
      <c r="BS263" s="92"/>
      <c r="BT263" s="92"/>
      <c r="BU263" s="92"/>
      <c r="BV263" s="92"/>
      <c r="BW263" s="92"/>
      <c r="BX263" s="92"/>
      <c r="BY263" s="92"/>
      <c r="BZ263" s="92"/>
      <c r="CA263" s="92"/>
      <c r="CB263" s="92"/>
      <c r="CC263" s="92"/>
      <c r="CD263" s="92"/>
      <c r="CE263" s="92"/>
      <c r="CF263" s="92"/>
      <c r="CG263" s="92"/>
      <c r="CH263" s="92"/>
      <c r="CI263" s="92"/>
      <c r="CJ263" s="92"/>
      <c r="CK263" s="92"/>
    </row>
    <row r="264" spans="9:89">
      <c r="I264" s="88"/>
      <c r="J264" s="79"/>
      <c r="K264" s="67"/>
      <c r="M264" s="11"/>
      <c r="N264" s="11"/>
      <c r="O264" s="11"/>
      <c r="P264" s="91"/>
      <c r="Q264" s="121"/>
      <c r="R264" s="92"/>
      <c r="S264" s="100"/>
      <c r="T264" s="92"/>
      <c r="U264" s="90"/>
      <c r="V264" s="118"/>
      <c r="W264" s="92"/>
      <c r="X264" s="97"/>
      <c r="Y264" s="107"/>
      <c r="Z264" s="92"/>
      <c r="AA264" s="11"/>
      <c r="AB264" s="11"/>
      <c r="AC264" s="11"/>
      <c r="AD264" s="11"/>
      <c r="AE264" s="11"/>
      <c r="AF264" s="92"/>
      <c r="AG264" s="92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  <c r="AV264" s="92"/>
      <c r="AW264" s="92"/>
      <c r="AX264" s="92"/>
      <c r="AY264" s="92"/>
      <c r="AZ264" s="92"/>
      <c r="BA264" s="92"/>
      <c r="BB264" s="92"/>
      <c r="BC264" s="92"/>
      <c r="BD264" s="92"/>
      <c r="BE264" s="92"/>
      <c r="BF264" s="92"/>
      <c r="BG264" s="92"/>
      <c r="BH264" s="92"/>
      <c r="BI264" s="92"/>
      <c r="BJ264" s="92"/>
      <c r="BK264" s="92"/>
      <c r="BL264" s="92"/>
      <c r="BM264" s="92"/>
      <c r="BN264" s="92"/>
      <c r="BO264" s="92"/>
      <c r="BP264" s="92"/>
      <c r="BQ264" s="92"/>
      <c r="BR264" s="92"/>
      <c r="BS264" s="92"/>
      <c r="BT264" s="92"/>
      <c r="BU264" s="92"/>
      <c r="BV264" s="92"/>
      <c r="BW264" s="92"/>
      <c r="BX264" s="92"/>
      <c r="BY264" s="92"/>
      <c r="BZ264" s="92"/>
      <c r="CA264" s="92"/>
      <c r="CB264" s="92"/>
      <c r="CC264" s="92"/>
      <c r="CD264" s="92"/>
      <c r="CE264" s="92"/>
      <c r="CF264" s="92"/>
      <c r="CG264" s="92"/>
      <c r="CH264" s="92"/>
      <c r="CI264" s="92"/>
      <c r="CJ264" s="92"/>
      <c r="CK264" s="92"/>
    </row>
    <row r="265" spans="9:89">
      <c r="I265" s="92"/>
      <c r="J265" s="92"/>
      <c r="K265" s="44"/>
      <c r="L265" s="11"/>
      <c r="M265" s="11"/>
      <c r="N265" s="11"/>
      <c r="O265" s="11"/>
      <c r="P265" s="91"/>
      <c r="Q265" s="120"/>
      <c r="R265" s="92"/>
      <c r="S265" s="100"/>
      <c r="T265" s="92"/>
      <c r="U265" s="88"/>
      <c r="V265" s="92"/>
      <c r="W265" s="92"/>
      <c r="X265" s="97"/>
      <c r="Y265" s="107"/>
      <c r="Z265" s="92"/>
      <c r="AA265" s="11"/>
      <c r="AB265" s="11"/>
      <c r="AC265" s="11"/>
      <c r="AD265" s="11"/>
      <c r="AE265" s="11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  <c r="BH265" s="92"/>
      <c r="BI265" s="92"/>
      <c r="BJ265" s="92"/>
      <c r="BK265" s="92"/>
      <c r="BL265" s="92"/>
      <c r="BM265" s="92"/>
      <c r="BN265" s="92"/>
      <c r="BO265" s="92"/>
      <c r="BP265" s="92"/>
      <c r="BQ265" s="92"/>
      <c r="BR265" s="92"/>
      <c r="BS265" s="92"/>
      <c r="BT265" s="92"/>
      <c r="BU265" s="92"/>
      <c r="BV265" s="92"/>
      <c r="BW265" s="92"/>
      <c r="BX265" s="92"/>
      <c r="BY265" s="92"/>
      <c r="BZ265" s="92"/>
      <c r="CA265" s="92"/>
      <c r="CB265" s="92"/>
      <c r="CC265" s="92"/>
      <c r="CD265" s="92"/>
      <c r="CE265" s="92"/>
      <c r="CF265" s="92"/>
      <c r="CG265" s="92"/>
      <c r="CH265" s="92"/>
      <c r="CI265" s="92"/>
      <c r="CJ265" s="92"/>
      <c r="CK265" s="92"/>
    </row>
    <row r="266" spans="9:89">
      <c r="I266" s="92"/>
      <c r="J266" s="92"/>
      <c r="K266" s="44"/>
      <c r="L266" s="11"/>
      <c r="M266" s="11"/>
      <c r="N266" s="11"/>
      <c r="O266" s="11"/>
      <c r="P266" s="87"/>
      <c r="Q266" s="126"/>
      <c r="R266" s="92"/>
      <c r="S266" s="100"/>
      <c r="T266" s="92"/>
      <c r="U266" s="88"/>
      <c r="V266" s="92"/>
      <c r="W266" s="92"/>
      <c r="X266" s="92"/>
      <c r="Y266" s="92"/>
      <c r="Z266" s="92"/>
      <c r="AA266" s="11"/>
      <c r="AB266" s="11"/>
      <c r="AC266" s="11"/>
      <c r="AD266" s="11"/>
      <c r="AE266" s="11"/>
      <c r="AF266" s="92"/>
      <c r="AG266" s="92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  <c r="AV266" s="92"/>
      <c r="AW266" s="92"/>
      <c r="AX266" s="92"/>
      <c r="AY266" s="92"/>
      <c r="AZ266" s="92"/>
      <c r="BA266" s="92"/>
      <c r="BB266" s="92"/>
      <c r="BC266" s="92"/>
      <c r="BD266" s="92"/>
      <c r="BE266" s="92"/>
      <c r="BF266" s="92"/>
      <c r="BG266" s="92"/>
      <c r="BH266" s="92"/>
      <c r="BI266" s="92"/>
      <c r="BJ266" s="92"/>
      <c r="BK266" s="92"/>
      <c r="BL266" s="92"/>
      <c r="BM266" s="92"/>
      <c r="BN266" s="92"/>
      <c r="BO266" s="92"/>
      <c r="BP266" s="92"/>
      <c r="BQ266" s="92"/>
      <c r="BR266" s="92"/>
      <c r="BS266" s="92"/>
      <c r="BT266" s="92"/>
      <c r="BU266" s="92"/>
      <c r="BV266" s="92"/>
      <c r="BW266" s="92"/>
      <c r="BX266" s="92"/>
      <c r="BY266" s="92"/>
      <c r="BZ266" s="92"/>
      <c r="CA266" s="92"/>
      <c r="CB266" s="92"/>
      <c r="CC266" s="92"/>
      <c r="CD266" s="92"/>
      <c r="CE266" s="92"/>
      <c r="CF266" s="92"/>
      <c r="CG266" s="92"/>
      <c r="CH266" s="92"/>
      <c r="CI266" s="92"/>
      <c r="CJ266" s="92"/>
      <c r="CK266" s="92"/>
    </row>
    <row r="267" spans="9:89">
      <c r="I267" s="92"/>
      <c r="J267" s="92"/>
      <c r="K267" s="44"/>
      <c r="L267" s="11"/>
      <c r="M267" s="11"/>
      <c r="N267" s="11"/>
      <c r="O267" s="11"/>
      <c r="P267" s="87"/>
      <c r="Q267" s="126"/>
      <c r="R267" s="92"/>
      <c r="S267" s="100"/>
      <c r="T267" s="92"/>
      <c r="U267" s="88"/>
      <c r="V267" s="92"/>
      <c r="W267" s="92"/>
      <c r="X267" s="92"/>
      <c r="Y267" s="92"/>
      <c r="Z267" s="92"/>
      <c r="AA267" s="11"/>
      <c r="AB267" s="11"/>
      <c r="AC267" s="11"/>
      <c r="AD267" s="11"/>
      <c r="AE267" s="11"/>
      <c r="AF267" s="92"/>
      <c r="AG267" s="92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  <c r="AV267" s="92"/>
      <c r="AW267" s="92"/>
      <c r="AX267" s="92"/>
      <c r="AY267" s="92"/>
      <c r="AZ267" s="92"/>
      <c r="BA267" s="92"/>
      <c r="BB267" s="92"/>
      <c r="BC267" s="92"/>
      <c r="BD267" s="92"/>
      <c r="BE267" s="92"/>
      <c r="BF267" s="92"/>
      <c r="BG267" s="92"/>
      <c r="BH267" s="92"/>
      <c r="BI267" s="92"/>
      <c r="BJ267" s="92"/>
      <c r="BK267" s="92"/>
      <c r="BL267" s="92"/>
      <c r="BM267" s="92"/>
      <c r="BN267" s="92"/>
      <c r="BO267" s="92"/>
      <c r="BP267" s="92"/>
      <c r="BQ267" s="92"/>
      <c r="BR267" s="92"/>
      <c r="BS267" s="92"/>
      <c r="BT267" s="92"/>
      <c r="BU267" s="92"/>
      <c r="BV267" s="92"/>
      <c r="BW267" s="92"/>
      <c r="BX267" s="92"/>
      <c r="BY267" s="92"/>
      <c r="BZ267" s="92"/>
      <c r="CA267" s="92"/>
      <c r="CB267" s="92"/>
      <c r="CC267" s="92"/>
      <c r="CD267" s="92"/>
      <c r="CE267" s="92"/>
      <c r="CF267" s="92"/>
      <c r="CG267" s="92"/>
      <c r="CH267" s="92"/>
      <c r="CI267" s="92"/>
      <c r="CJ267" s="92"/>
      <c r="CK267" s="92"/>
    </row>
    <row r="268" spans="9:89">
      <c r="I268" s="92"/>
      <c r="J268" s="107"/>
      <c r="K268" s="5"/>
      <c r="L268" s="5"/>
      <c r="M268" s="11"/>
      <c r="N268" s="11"/>
      <c r="O268" s="11"/>
      <c r="P268" s="92"/>
      <c r="Q268" s="126"/>
      <c r="R268" s="92"/>
      <c r="S268" s="100"/>
      <c r="T268" s="92"/>
      <c r="U268" s="88"/>
      <c r="V268" s="92"/>
      <c r="W268" s="92"/>
      <c r="X268" s="36"/>
      <c r="Y268" s="88"/>
      <c r="Z268" s="14"/>
      <c r="AA268" s="11"/>
      <c r="AB268" s="11"/>
      <c r="AC268" s="11"/>
      <c r="AD268" s="11"/>
      <c r="AE268" s="11"/>
      <c r="AF268" s="92"/>
      <c r="AG268" s="92"/>
      <c r="AH268" s="92"/>
      <c r="AI268" s="92"/>
      <c r="AJ268" s="92"/>
      <c r="AK268" s="92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</row>
    <row r="269" spans="9:89">
      <c r="I269" s="92"/>
      <c r="J269" s="107"/>
      <c r="K269" s="5"/>
      <c r="L269" s="5"/>
      <c r="M269" s="11"/>
      <c r="N269" s="11"/>
      <c r="O269" s="11"/>
      <c r="P269" s="92"/>
      <c r="Q269" s="121"/>
      <c r="R269" s="92"/>
      <c r="S269" s="100"/>
      <c r="T269" s="92"/>
      <c r="U269" s="88"/>
      <c r="V269" s="92"/>
      <c r="W269" s="92"/>
      <c r="X269" s="303"/>
      <c r="Y269" s="52"/>
      <c r="Z269" s="11"/>
      <c r="AA269" s="11"/>
      <c r="AB269" s="11"/>
      <c r="AC269" s="11"/>
      <c r="AD269" s="11"/>
      <c r="AE269" s="11"/>
      <c r="AF269" s="92"/>
      <c r="AG269" s="92"/>
      <c r="AH269" s="92"/>
      <c r="AI269" s="92"/>
      <c r="AJ269" s="92"/>
      <c r="AK269" s="92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</row>
    <row r="270" spans="9:89">
      <c r="I270" s="92"/>
      <c r="J270" s="107"/>
      <c r="K270" s="5"/>
      <c r="L270" s="5"/>
      <c r="M270" s="11"/>
      <c r="N270" s="11"/>
      <c r="O270" s="11"/>
      <c r="P270" s="92"/>
      <c r="Q270" s="123"/>
      <c r="R270" s="92"/>
      <c r="S270" s="100"/>
      <c r="T270" s="92"/>
      <c r="U270" s="88"/>
      <c r="V270" s="92"/>
      <c r="W270" s="92"/>
      <c r="X270" s="301"/>
      <c r="Y270" s="71"/>
      <c r="Z270" s="119"/>
      <c r="AA270" s="11"/>
      <c r="AB270" s="11"/>
      <c r="AC270" s="11"/>
      <c r="AD270" s="11"/>
      <c r="AE270" s="11"/>
      <c r="AF270" s="92"/>
      <c r="AG270" s="92"/>
      <c r="AH270" s="92"/>
      <c r="AI270" s="92"/>
      <c r="AJ270" s="92"/>
      <c r="AK270" s="92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</row>
    <row r="271" spans="9:89" ht="12" customHeight="1">
      <c r="I271" s="92"/>
      <c r="J271" s="107"/>
      <c r="K271" s="5"/>
      <c r="L271" s="5"/>
      <c r="M271" s="11"/>
      <c r="N271" s="11"/>
      <c r="O271" s="11"/>
      <c r="P271" s="92"/>
      <c r="Q271" s="123"/>
      <c r="R271" s="92"/>
      <c r="S271" s="100"/>
      <c r="T271" s="92"/>
      <c r="U271" s="88"/>
      <c r="V271" s="92"/>
      <c r="W271" s="92"/>
      <c r="X271" s="52"/>
      <c r="Y271" s="525"/>
      <c r="Z271" s="526"/>
      <c r="AA271" s="11"/>
      <c r="AB271" s="11"/>
      <c r="AC271" s="11"/>
      <c r="AD271" s="11"/>
      <c r="AE271" s="11"/>
      <c r="AF271" s="92"/>
      <c r="AG271" s="92"/>
      <c r="AH271" s="92"/>
      <c r="AI271" s="92"/>
      <c r="AJ271" s="92"/>
      <c r="AK271" s="92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</row>
    <row r="272" spans="9:89" ht="14.25" customHeight="1">
      <c r="I272" s="92"/>
      <c r="J272" s="107"/>
      <c r="K272" s="5"/>
      <c r="L272" s="5"/>
      <c r="M272" s="11"/>
      <c r="N272" s="11"/>
      <c r="O272" s="11"/>
      <c r="P272" s="92"/>
      <c r="Q272" s="126"/>
      <c r="R272" s="92"/>
      <c r="S272" s="100"/>
      <c r="T272" s="92"/>
      <c r="U272" s="88"/>
      <c r="V272" s="186"/>
      <c r="W272" s="92"/>
      <c r="X272" s="164"/>
      <c r="Y272" s="92"/>
      <c r="Z272" s="92"/>
      <c r="AA272" s="11"/>
      <c r="AB272" s="11"/>
      <c r="AC272" s="11"/>
      <c r="AD272" s="11"/>
      <c r="AE272" s="11"/>
      <c r="AF272" s="92"/>
      <c r="AG272" s="92"/>
      <c r="AH272" s="92"/>
      <c r="AI272" s="92"/>
      <c r="AJ272" s="92"/>
      <c r="AK272" s="92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</row>
    <row r="273" spans="9:60" ht="12" customHeight="1">
      <c r="I273" s="90"/>
      <c r="J273" s="493"/>
      <c r="K273" s="1"/>
      <c r="L273" s="5"/>
      <c r="M273" s="11"/>
      <c r="N273" s="11"/>
      <c r="O273" s="11"/>
      <c r="P273" s="92"/>
      <c r="Q273" s="92"/>
      <c r="R273" s="92"/>
      <c r="S273" s="100"/>
      <c r="T273" s="92"/>
      <c r="U273" s="113"/>
      <c r="V273" s="92"/>
      <c r="W273" s="92"/>
      <c r="X273" s="92"/>
      <c r="Y273" s="92"/>
      <c r="Z273" s="92"/>
      <c r="AA273" s="11"/>
      <c r="AB273" s="11"/>
      <c r="AC273" s="11"/>
      <c r="AD273" s="11"/>
      <c r="AE273" s="11"/>
      <c r="AF273" s="92"/>
      <c r="AG273" s="92"/>
      <c r="AH273" s="92"/>
      <c r="AI273" s="92"/>
      <c r="AJ273" s="92"/>
      <c r="AK273" s="92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</row>
    <row r="274" spans="9:60" ht="14.25" customHeight="1">
      <c r="I274" s="88"/>
      <c r="J274" s="493"/>
      <c r="K274" s="1"/>
      <c r="L274" s="5"/>
      <c r="M274" s="11"/>
      <c r="N274" s="11"/>
      <c r="O274" s="11"/>
      <c r="P274" s="92"/>
      <c r="Q274" s="92"/>
      <c r="R274" s="11"/>
      <c r="S274" s="44"/>
      <c r="T274" s="11"/>
      <c r="U274" s="11"/>
      <c r="V274" s="11"/>
      <c r="W274" s="11"/>
      <c r="X274" s="179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</row>
    <row r="275" spans="9:60" ht="14.25" customHeight="1">
      <c r="I275" s="92"/>
      <c r="J275" s="493"/>
      <c r="K275" s="1"/>
      <c r="L275" s="5"/>
      <c r="M275" s="11"/>
      <c r="N275" s="11"/>
      <c r="O275" s="11"/>
      <c r="P275" s="92"/>
      <c r="Q275" s="92"/>
      <c r="R275" s="11"/>
      <c r="S275" s="44"/>
      <c r="T275" s="11"/>
      <c r="U275" s="88"/>
      <c r="V275" s="11"/>
      <c r="W275" s="11"/>
      <c r="X275" s="190"/>
      <c r="Y275" s="171"/>
      <c r="Z275" s="172"/>
      <c r="AA275" s="11"/>
      <c r="AB275" s="11"/>
      <c r="AC275" s="11"/>
      <c r="AD275" s="11"/>
      <c r="AE275" s="11"/>
      <c r="AF275" s="119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</row>
    <row r="276" spans="9:60" ht="13.5" customHeight="1">
      <c r="I276" s="92"/>
      <c r="J276" s="493"/>
      <c r="K276" s="1"/>
      <c r="L276" s="44"/>
      <c r="M276" s="11"/>
      <c r="N276" s="11"/>
      <c r="O276" s="11"/>
      <c r="P276" s="87"/>
      <c r="Q276" s="115"/>
      <c r="R276" s="11"/>
      <c r="S276" s="44"/>
      <c r="T276" s="11"/>
      <c r="U276" s="11"/>
      <c r="V276" s="11"/>
      <c r="W276" s="11"/>
      <c r="X276" s="51"/>
      <c r="Y276" s="527"/>
      <c r="Z276" s="127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</row>
    <row r="277" spans="9:60">
      <c r="I277" s="92"/>
      <c r="J277" s="493"/>
      <c r="K277" s="1"/>
      <c r="L277" s="11"/>
      <c r="M277" s="11"/>
      <c r="N277" s="11"/>
      <c r="O277" s="11"/>
      <c r="P277" s="87"/>
      <c r="Q277" s="126"/>
      <c r="R277" s="11"/>
      <c r="S277" s="44"/>
      <c r="T277" s="11"/>
      <c r="U277" s="11"/>
      <c r="V277" s="11"/>
      <c r="W277" s="11"/>
      <c r="X277" s="14"/>
      <c r="Y277" s="14"/>
      <c r="Z277" s="297"/>
      <c r="AA277" s="11"/>
      <c r="AB277" s="11"/>
      <c r="AC277" s="11"/>
      <c r="AD277" s="11"/>
      <c r="AE277" s="11"/>
      <c r="AF277" s="126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</row>
    <row r="278" spans="9:60">
      <c r="I278" s="92"/>
      <c r="J278" s="110"/>
      <c r="K278" s="7"/>
      <c r="L278" s="15"/>
      <c r="M278" s="11"/>
      <c r="N278" s="11"/>
      <c r="O278" s="11"/>
      <c r="P278" s="191"/>
      <c r="Q278" s="115"/>
      <c r="R278" s="11"/>
      <c r="S278" s="44"/>
      <c r="T278" s="11"/>
      <c r="U278" s="7"/>
      <c r="V278" s="14"/>
      <c r="W278" s="11"/>
      <c r="X278" s="14"/>
      <c r="Y278" s="14"/>
      <c r="Z278" s="127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</row>
    <row r="279" spans="9:60" ht="14.25" customHeight="1">
      <c r="I279" s="179"/>
      <c r="J279" s="92"/>
      <c r="K279" s="7"/>
      <c r="L279" s="11"/>
      <c r="M279" s="11"/>
      <c r="N279" s="11"/>
      <c r="O279" s="11"/>
      <c r="P279" s="87"/>
      <c r="Q279" s="126"/>
      <c r="R279" s="11"/>
      <c r="S279" s="44"/>
      <c r="T279" s="11"/>
      <c r="U279" s="11"/>
      <c r="V279" s="11"/>
      <c r="W279" s="11"/>
      <c r="X279" s="288"/>
      <c r="Y279" s="288"/>
      <c r="Z279" s="127"/>
      <c r="AA279" s="11"/>
      <c r="AB279" s="11"/>
      <c r="AC279" s="11"/>
      <c r="AD279" s="11"/>
      <c r="AE279" s="11"/>
      <c r="AF279" s="126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</row>
    <row r="280" spans="9:60">
      <c r="I280" s="178"/>
      <c r="J280" s="79"/>
      <c r="O280" s="11"/>
      <c r="P280" s="87"/>
      <c r="Q280" s="124"/>
      <c r="R280" s="11"/>
      <c r="S280" s="44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24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</row>
    <row r="281" spans="9:60" ht="13.5" customHeight="1">
      <c r="I281" s="145"/>
      <c r="J281" s="79"/>
      <c r="O281" s="11"/>
      <c r="P281" s="87"/>
      <c r="Q281" s="124"/>
      <c r="R281" s="11"/>
      <c r="S281" s="44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24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</row>
    <row r="282" spans="9:60" ht="14.25" customHeight="1">
      <c r="I282" s="88"/>
      <c r="J282" s="79"/>
      <c r="O282" s="11"/>
      <c r="P282" s="92"/>
      <c r="Q282" s="124"/>
      <c r="R282" s="11"/>
      <c r="S282" s="44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26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</row>
    <row r="283" spans="9:60" ht="15" customHeight="1">
      <c r="I283" s="88"/>
      <c r="J283" s="79"/>
      <c r="O283" s="11"/>
      <c r="P283" s="92"/>
      <c r="Q283" s="124"/>
      <c r="R283" s="11"/>
      <c r="S283" s="44"/>
      <c r="T283" s="11"/>
      <c r="U283" s="52"/>
      <c r="V283" s="77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</row>
    <row r="284" spans="9:60" ht="14.25" customHeight="1">
      <c r="I284" s="88"/>
      <c r="J284" s="79"/>
      <c r="O284" s="11"/>
      <c r="P284" s="92"/>
      <c r="Q284" s="126"/>
      <c r="R284" s="11"/>
      <c r="S284" s="414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</row>
    <row r="285" spans="9:60" ht="15.6">
      <c r="I285" s="93"/>
      <c r="J285" s="79"/>
      <c r="O285" s="11"/>
      <c r="P285" s="91"/>
      <c r="Q285" s="92"/>
      <c r="R285" s="11"/>
      <c r="S285" s="44"/>
      <c r="T285" s="408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</row>
    <row r="286" spans="9:60">
      <c r="I286" s="93"/>
      <c r="J286" s="79"/>
      <c r="O286" s="11"/>
      <c r="P286" s="92"/>
      <c r="Q286" s="124"/>
      <c r="R286" s="3"/>
      <c r="S286" s="3"/>
      <c r="T286" s="415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</row>
    <row r="287" spans="9:60">
      <c r="I287" s="88"/>
      <c r="J287" s="79"/>
      <c r="O287" s="11"/>
      <c r="P287" s="91"/>
      <c r="Q287" s="92"/>
      <c r="R287" s="38"/>
      <c r="S287" s="88"/>
      <c r="T287" s="14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</row>
    <row r="288" spans="9:60">
      <c r="I288" s="88"/>
      <c r="J288" s="79"/>
      <c r="O288" s="11"/>
      <c r="P288" s="87"/>
      <c r="Q288" s="126"/>
      <c r="R288" s="38"/>
      <c r="S288" s="112"/>
      <c r="T288" s="14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</row>
    <row r="289" spans="9:60" ht="15.6">
      <c r="I289" s="245"/>
      <c r="J289" s="79"/>
      <c r="O289" s="11"/>
      <c r="P289" s="92"/>
      <c r="Q289" s="126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</row>
    <row r="290" spans="9:60">
      <c r="I290" s="145"/>
      <c r="J290" s="79"/>
      <c r="O290" s="11"/>
      <c r="P290" s="92"/>
      <c r="Q290" s="126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</row>
    <row r="291" spans="9:60">
      <c r="I291" s="88"/>
      <c r="J291" s="79"/>
      <c r="O291" s="11"/>
      <c r="P291" s="87"/>
      <c r="Q291" s="120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</row>
    <row r="292" spans="9:60">
      <c r="I292" s="88"/>
      <c r="J292" s="79"/>
      <c r="O292" s="11"/>
      <c r="P292" s="92"/>
      <c r="Q292" s="92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</row>
    <row r="293" spans="9:60">
      <c r="I293" s="88"/>
      <c r="J293" s="79"/>
      <c r="O293" s="11"/>
      <c r="P293" s="246"/>
      <c r="Q293" s="92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</row>
    <row r="294" spans="9:60">
      <c r="I294" s="88"/>
      <c r="J294" s="79"/>
      <c r="O294" s="11"/>
      <c r="P294" s="87"/>
      <c r="Q294" s="92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</row>
    <row r="295" spans="9:60">
      <c r="I295" s="88"/>
      <c r="J295" s="79"/>
      <c r="O295" s="11"/>
      <c r="P295" s="87"/>
      <c r="Q295" s="92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</row>
    <row r="296" spans="9:60">
      <c r="I296" s="88"/>
      <c r="J296" s="79"/>
      <c r="O296" s="11"/>
      <c r="P296" s="100"/>
      <c r="Q296" s="172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</row>
    <row r="297" spans="9:60">
      <c r="I297" s="176"/>
      <c r="J297" s="79"/>
      <c r="O297" s="11"/>
      <c r="P297" s="92"/>
      <c r="Q297" s="115"/>
      <c r="R297" s="11"/>
      <c r="S297" s="11"/>
      <c r="T297" s="11"/>
      <c r="U297" s="11"/>
      <c r="V297" s="11"/>
      <c r="W297" s="11"/>
      <c r="X297" s="11"/>
      <c r="Y297" s="11"/>
      <c r="Z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</row>
    <row r="298" spans="9:60">
      <c r="I298" s="145"/>
      <c r="J298" s="79"/>
      <c r="O298" s="11"/>
      <c r="P298" s="91"/>
      <c r="Q298" s="115"/>
      <c r="R298" s="11"/>
      <c r="S298" s="11"/>
      <c r="T298" s="11"/>
      <c r="U298" s="11"/>
      <c r="V298" s="11"/>
      <c r="W298" s="11"/>
      <c r="X298" s="11"/>
      <c r="Y298" s="11"/>
      <c r="Z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</row>
    <row r="299" spans="9:60">
      <c r="I299" s="90"/>
      <c r="J299" s="79"/>
      <c r="O299" s="11"/>
      <c r="P299" s="92"/>
      <c r="Q299" s="115"/>
      <c r="R299" s="11"/>
      <c r="S299" s="11"/>
      <c r="T299" s="11"/>
      <c r="U299" s="11"/>
      <c r="V299" s="11"/>
      <c r="W299" s="11"/>
      <c r="X299" s="11"/>
      <c r="Y299" s="11"/>
      <c r="Z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</row>
    <row r="300" spans="9:60">
      <c r="I300" s="92"/>
      <c r="J300" s="79"/>
      <c r="O300" s="11"/>
      <c r="P300" s="87"/>
      <c r="Q300" s="115"/>
      <c r="R300" s="11"/>
      <c r="S300" s="11"/>
      <c r="T300" s="11"/>
      <c r="U300" s="11"/>
      <c r="V300" s="11"/>
      <c r="W300" s="11"/>
      <c r="X300" s="11"/>
      <c r="Y300" s="11"/>
      <c r="Z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</row>
    <row r="301" spans="9:60">
      <c r="I301" s="92"/>
      <c r="J301" s="79"/>
      <c r="O301" s="11"/>
      <c r="P301" s="92"/>
      <c r="Q301" s="115"/>
      <c r="R301" s="11"/>
      <c r="S301" s="11"/>
      <c r="T301" s="11"/>
      <c r="U301" s="11"/>
      <c r="V301" s="11"/>
      <c r="W301" s="11"/>
      <c r="X301" s="11"/>
      <c r="Y301" s="11"/>
      <c r="Z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</row>
    <row r="302" spans="9:60">
      <c r="I302" s="92"/>
      <c r="J302" s="79"/>
      <c r="O302" s="11"/>
      <c r="P302" s="92"/>
      <c r="Q302" s="115"/>
      <c r="R302" s="11"/>
      <c r="S302" s="11"/>
      <c r="T302" s="11"/>
      <c r="U302" s="11"/>
      <c r="V302" s="11"/>
      <c r="W302" s="11"/>
      <c r="X302" s="11"/>
      <c r="Y302" s="11"/>
      <c r="Z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</row>
    <row r="303" spans="9:60">
      <c r="I303" s="88"/>
      <c r="J303" s="79"/>
      <c r="O303" s="11"/>
      <c r="P303" s="92"/>
      <c r="Q303" s="173"/>
      <c r="R303" s="11"/>
      <c r="S303" s="11"/>
      <c r="T303" s="11"/>
      <c r="U303" s="11"/>
      <c r="V303" s="11"/>
      <c r="W303" s="11"/>
      <c r="X303" s="11"/>
      <c r="Y303" s="11"/>
      <c r="Z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</row>
    <row r="304" spans="9:60">
      <c r="I304" s="88"/>
      <c r="J304" s="79"/>
      <c r="O304" s="11"/>
      <c r="P304" s="92"/>
      <c r="Q304" s="126"/>
      <c r="R304" s="11"/>
      <c r="S304" s="11"/>
      <c r="T304" s="11"/>
      <c r="U304" s="11"/>
      <c r="V304" s="11"/>
      <c r="W304" s="11"/>
      <c r="X304" s="11"/>
      <c r="Y304" s="11"/>
      <c r="Z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</row>
    <row r="305" spans="9:60">
      <c r="I305" s="88"/>
      <c r="J305" s="79"/>
      <c r="O305" s="11"/>
      <c r="P305" s="87"/>
      <c r="Q305" s="126"/>
      <c r="R305" s="11"/>
      <c r="S305" s="11"/>
      <c r="T305" s="11"/>
      <c r="U305" s="11"/>
      <c r="V305" s="11"/>
      <c r="W305" s="11"/>
      <c r="X305" s="11"/>
      <c r="Y305" s="11"/>
      <c r="Z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</row>
    <row r="306" spans="9:60">
      <c r="I306" s="88"/>
      <c r="J306" s="79"/>
      <c r="O306" s="11"/>
      <c r="P306" s="163"/>
      <c r="Q306" s="92"/>
      <c r="R306" s="11"/>
      <c r="S306" s="11"/>
      <c r="T306" s="11"/>
      <c r="U306" s="11"/>
      <c r="V306" s="11"/>
      <c r="W306" s="11"/>
      <c r="X306" s="11"/>
      <c r="Y306" s="11"/>
      <c r="Z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</row>
    <row r="307" spans="9:60">
      <c r="I307" s="88"/>
      <c r="J307" s="79"/>
      <c r="O307" s="11"/>
      <c r="P307" s="92"/>
      <c r="Q307" s="115"/>
      <c r="R307" s="11"/>
      <c r="S307" s="11"/>
      <c r="T307" s="11"/>
      <c r="U307" s="11"/>
      <c r="V307" s="11"/>
      <c r="W307" s="11"/>
      <c r="X307" s="11"/>
      <c r="Y307" s="11"/>
      <c r="Z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</row>
    <row r="308" spans="9:60">
      <c r="I308" s="93"/>
      <c r="J308" s="79"/>
      <c r="O308" s="11"/>
      <c r="P308" s="92"/>
      <c r="Q308" s="115"/>
      <c r="R308" s="11"/>
      <c r="S308" s="11"/>
      <c r="T308" s="11"/>
      <c r="U308" s="11"/>
      <c r="V308" s="11"/>
      <c r="W308" s="11"/>
      <c r="X308" s="11"/>
      <c r="Y308" s="11"/>
      <c r="Z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</row>
    <row r="309" spans="9:60">
      <c r="I309" s="93"/>
      <c r="J309" s="79"/>
      <c r="O309" s="11"/>
      <c r="P309" s="92"/>
      <c r="Q309" s="126"/>
      <c r="R309" s="11"/>
      <c r="S309" s="44"/>
      <c r="T309" s="11"/>
      <c r="U309" s="11"/>
      <c r="V309" s="11"/>
      <c r="W309" s="11"/>
      <c r="X309" s="11"/>
      <c r="Y309" s="11"/>
      <c r="Z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</row>
    <row r="310" spans="9:60">
      <c r="I310" s="90"/>
      <c r="J310" s="79"/>
      <c r="O310" s="11"/>
      <c r="P310" s="92"/>
      <c r="Q310" s="115"/>
      <c r="R310" s="11"/>
      <c r="S310" s="44"/>
      <c r="T310" s="11"/>
      <c r="U310" s="11"/>
      <c r="V310" s="11"/>
      <c r="W310" s="11"/>
      <c r="X310" s="11"/>
      <c r="Y310" s="11"/>
      <c r="Z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</row>
    <row r="311" spans="9:60">
      <c r="I311" s="92"/>
      <c r="J311" s="79"/>
      <c r="O311" s="11"/>
      <c r="P311" s="87"/>
      <c r="Q311" s="126"/>
      <c r="R311" s="38"/>
      <c r="S311" s="88"/>
      <c r="T311" s="14"/>
      <c r="U311" s="11"/>
      <c r="V311" s="11"/>
      <c r="W311" s="11"/>
      <c r="X311" s="11"/>
      <c r="Y311" s="11"/>
      <c r="Z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</row>
    <row r="312" spans="9:60">
      <c r="I312" s="88"/>
      <c r="J312" s="79"/>
      <c r="O312" s="11"/>
      <c r="P312" s="87"/>
      <c r="Q312" s="124"/>
      <c r="R312" s="38"/>
      <c r="S312" s="112"/>
      <c r="T312" s="14"/>
      <c r="U312" s="11"/>
      <c r="V312" s="11"/>
      <c r="W312" s="11"/>
      <c r="X312" s="11"/>
      <c r="Y312" s="11"/>
      <c r="Z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</row>
    <row r="313" spans="9:60">
      <c r="I313" s="90"/>
      <c r="J313" s="79"/>
      <c r="O313" s="11"/>
      <c r="P313" s="87"/>
      <c r="Q313" s="124"/>
      <c r="R313" s="11"/>
      <c r="S313" s="11"/>
      <c r="T313" s="11"/>
      <c r="U313" s="11"/>
      <c r="V313" s="11"/>
      <c r="W313" s="11"/>
      <c r="X313" s="11"/>
      <c r="Y313" s="11"/>
      <c r="Z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</row>
    <row r="314" spans="9:60">
      <c r="I314" s="88"/>
      <c r="J314" s="79"/>
      <c r="O314" s="11"/>
      <c r="P314" s="92"/>
      <c r="Q314" s="124"/>
      <c r="R314" s="11"/>
      <c r="S314" s="11"/>
      <c r="T314" s="11"/>
      <c r="U314" s="11"/>
      <c r="V314" s="11"/>
      <c r="W314" s="11"/>
      <c r="X314" s="11"/>
      <c r="Y314" s="11"/>
      <c r="Z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</row>
    <row r="315" spans="9:60">
      <c r="I315" s="90"/>
      <c r="J315" s="79"/>
      <c r="O315" s="11"/>
      <c r="P315" s="92"/>
      <c r="Q315" s="92"/>
      <c r="R315" s="11"/>
      <c r="S315" s="11"/>
      <c r="T315" s="11"/>
      <c r="U315" s="11"/>
      <c r="V315" s="11"/>
      <c r="W315" s="11"/>
      <c r="X315" s="11"/>
      <c r="Y315" s="11"/>
      <c r="Z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</row>
    <row r="316" spans="9:60">
      <c r="I316" s="90"/>
      <c r="J316" s="79"/>
      <c r="O316" s="11"/>
      <c r="P316" s="92"/>
      <c r="Q316" s="92"/>
      <c r="R316" s="11"/>
      <c r="S316" s="11"/>
      <c r="T316" s="11"/>
      <c r="U316" s="11"/>
      <c r="V316" s="11"/>
      <c r="W316" s="11"/>
      <c r="X316" s="11"/>
      <c r="Y316" s="11"/>
      <c r="Z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</row>
    <row r="317" spans="9:60">
      <c r="I317" s="92"/>
      <c r="J317" s="79"/>
      <c r="O317" s="11"/>
      <c r="P317" s="92"/>
      <c r="Q317" s="92"/>
      <c r="R317" s="11"/>
      <c r="S317" s="11"/>
      <c r="T317" s="11"/>
      <c r="U317" s="11"/>
      <c r="V317" s="11"/>
      <c r="W317" s="11"/>
      <c r="X317" s="11"/>
      <c r="Y317" s="11"/>
      <c r="Z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</row>
    <row r="318" spans="9:60">
      <c r="I318" s="88"/>
      <c r="J318" s="79"/>
      <c r="O318" s="11"/>
      <c r="P318" s="92"/>
      <c r="Q318" s="92"/>
      <c r="R318" s="11"/>
      <c r="S318" s="11"/>
      <c r="T318" s="11"/>
      <c r="U318" s="11"/>
      <c r="V318" s="11"/>
      <c r="W318" s="11"/>
      <c r="X318" s="11"/>
      <c r="Y318" s="11"/>
      <c r="Z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</row>
    <row r="319" spans="9:60">
      <c r="I319" s="92"/>
      <c r="J319" s="79"/>
      <c r="O319" s="11"/>
      <c r="P319" s="92"/>
      <c r="Q319" s="92"/>
      <c r="R319" s="11"/>
      <c r="S319" s="11"/>
      <c r="T319" s="11"/>
      <c r="U319" s="11"/>
      <c r="V319" s="11"/>
      <c r="W319" s="11"/>
      <c r="X319" s="11"/>
      <c r="Y319" s="11"/>
      <c r="Z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</row>
    <row r="320" spans="9:60">
      <c r="I320" s="92"/>
      <c r="J320" s="79"/>
      <c r="O320" s="11"/>
      <c r="P320" s="92"/>
      <c r="Q320" s="92"/>
      <c r="R320" s="11"/>
      <c r="S320" s="11"/>
      <c r="T320" s="11"/>
      <c r="U320" s="11"/>
      <c r="V320" s="11"/>
      <c r="W320" s="11"/>
      <c r="X320" s="11"/>
      <c r="Y320" s="11"/>
      <c r="Z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</row>
    <row r="321" spans="9:60">
      <c r="I321" s="1038"/>
      <c r="J321" s="79"/>
      <c r="O321" s="11"/>
      <c r="P321" s="92"/>
      <c r="Q321" s="92"/>
      <c r="R321" s="11"/>
      <c r="S321" s="11"/>
      <c r="T321" s="11"/>
      <c r="U321" s="11"/>
      <c r="V321" s="11"/>
      <c r="W321" s="11"/>
      <c r="X321" s="11"/>
      <c r="Y321" s="11"/>
      <c r="Z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</row>
    <row r="322" spans="9:60">
      <c r="I322" s="92"/>
      <c r="J322" s="79"/>
      <c r="O322" s="11"/>
      <c r="P322" s="92"/>
      <c r="Q322" s="92"/>
      <c r="R322" s="11"/>
      <c r="S322" s="11"/>
      <c r="T322" s="11"/>
      <c r="U322" s="11"/>
      <c r="V322" s="11"/>
      <c r="W322" s="11"/>
      <c r="X322" s="11"/>
      <c r="Y322" s="11"/>
      <c r="Z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</row>
    <row r="323" spans="9:60">
      <c r="I323" s="92"/>
      <c r="J323" s="79"/>
      <c r="O323" s="11"/>
      <c r="P323" s="92"/>
      <c r="Q323" s="92"/>
      <c r="R323" s="11"/>
      <c r="S323" s="11"/>
      <c r="T323" s="11"/>
      <c r="U323" s="11"/>
      <c r="V323" s="11"/>
      <c r="W323" s="11"/>
      <c r="X323" s="11"/>
      <c r="Y323" s="11"/>
      <c r="Z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</row>
    <row r="324" spans="9:60">
      <c r="I324" s="92"/>
      <c r="J324" s="79"/>
      <c r="O324" s="11"/>
      <c r="P324" s="92"/>
      <c r="Q324" s="92"/>
      <c r="R324" s="11"/>
      <c r="S324" s="11"/>
      <c r="T324" s="11"/>
      <c r="U324" s="11"/>
      <c r="V324" s="11"/>
      <c r="W324" s="11"/>
      <c r="X324" s="11"/>
      <c r="Y324" s="11"/>
      <c r="Z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</row>
    <row r="325" spans="9:60">
      <c r="I325" s="92"/>
      <c r="J325" s="79"/>
      <c r="O325" s="11"/>
      <c r="P325" s="92"/>
      <c r="Q325" s="92"/>
      <c r="R325" s="11"/>
      <c r="S325" s="11"/>
      <c r="T325" s="11"/>
      <c r="U325" s="297"/>
      <c r="V325" s="11"/>
      <c r="W325" s="11"/>
      <c r="X325" s="11"/>
      <c r="Y325" s="11"/>
      <c r="Z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</row>
    <row r="326" spans="9:60">
      <c r="I326" s="92"/>
      <c r="J326" s="79"/>
      <c r="O326" s="11"/>
      <c r="P326" s="92"/>
      <c r="Q326" s="92"/>
      <c r="R326" s="11"/>
      <c r="S326" s="11"/>
      <c r="T326" s="11"/>
      <c r="U326" s="297"/>
      <c r="V326" s="11"/>
      <c r="W326" s="11"/>
      <c r="X326" s="11"/>
      <c r="Y326" s="11"/>
      <c r="Z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</row>
    <row r="327" spans="9:60">
      <c r="I327" s="92"/>
      <c r="J327" s="79"/>
      <c r="O327" s="11"/>
      <c r="P327" s="92"/>
      <c r="Q327" s="92"/>
      <c r="R327" s="11"/>
      <c r="S327" s="11"/>
      <c r="T327" s="11"/>
      <c r="U327" s="304"/>
      <c r="V327" s="11"/>
      <c r="W327" s="11"/>
      <c r="X327" s="11"/>
      <c r="Y327" s="11"/>
      <c r="Z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</row>
    <row r="328" spans="9:60">
      <c r="I328" s="92"/>
      <c r="J328" s="79"/>
      <c r="O328" s="11"/>
      <c r="P328" s="11"/>
      <c r="Q328" s="11"/>
      <c r="R328" s="11"/>
      <c r="S328" s="11"/>
      <c r="T328" s="11"/>
      <c r="U328" s="302"/>
      <c r="V328" s="11"/>
      <c r="W328" s="11"/>
      <c r="X328" s="11"/>
      <c r="Y328" s="11"/>
      <c r="Z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</row>
    <row r="329" spans="9:60">
      <c r="I329" s="92"/>
      <c r="J329" s="79"/>
      <c r="O329" s="11"/>
      <c r="P329" s="11"/>
      <c r="Q329" s="11"/>
      <c r="R329" s="11"/>
      <c r="S329" s="11"/>
      <c r="T329" s="11"/>
      <c r="U329" s="125"/>
      <c r="V329" s="11"/>
      <c r="W329" s="11"/>
      <c r="X329" s="11"/>
      <c r="Y329" s="11"/>
      <c r="Z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</row>
    <row r="330" spans="9:60">
      <c r="I330" s="92"/>
      <c r="J330" s="79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</row>
    <row r="331" spans="9:60">
      <c r="I331" s="92"/>
      <c r="J331" s="79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</row>
    <row r="332" spans="9:60">
      <c r="I332" s="92"/>
      <c r="J332" s="79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</row>
    <row r="333" spans="9:60">
      <c r="I333" s="92"/>
      <c r="J333" s="79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</row>
    <row r="334" spans="9:60">
      <c r="I334" s="92"/>
      <c r="J334" s="79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</row>
    <row r="335" spans="9:60">
      <c r="I335" s="92"/>
      <c r="J335" s="79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</row>
    <row r="336" spans="9:60">
      <c r="I336" s="92"/>
      <c r="J336" s="79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</row>
    <row r="337" spans="2:60">
      <c r="B337" s="11"/>
      <c r="C337" s="44"/>
      <c r="D337" s="11"/>
      <c r="E337" s="11"/>
      <c r="F337" s="92"/>
      <c r="G337" s="100"/>
      <c r="H337" s="92"/>
      <c r="I337" s="92"/>
      <c r="J337" s="79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</row>
    <row r="338" spans="2:60">
      <c r="B338" s="11"/>
      <c r="C338" s="44"/>
      <c r="D338" s="11"/>
      <c r="E338" s="11"/>
      <c r="F338" s="103"/>
      <c r="G338" s="88"/>
      <c r="H338" s="87"/>
      <c r="I338" s="97"/>
      <c r="J338" s="79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</row>
    <row r="339" spans="2:60">
      <c r="B339" s="11"/>
      <c r="C339" s="44"/>
      <c r="D339" s="11"/>
      <c r="E339" s="11"/>
      <c r="F339" s="102"/>
      <c r="G339" s="88"/>
      <c r="H339" s="87"/>
      <c r="I339" s="97"/>
      <c r="J339" s="79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</row>
    <row r="340" spans="2:60">
      <c r="B340" s="11"/>
      <c r="C340" s="44"/>
      <c r="D340" s="11"/>
      <c r="E340" s="11"/>
      <c r="F340" s="102"/>
      <c r="G340" s="88"/>
      <c r="H340" s="87"/>
      <c r="I340" s="97"/>
      <c r="J340" s="79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</row>
    <row r="341" spans="2:60">
      <c r="B341" s="11"/>
      <c r="C341" s="44"/>
      <c r="D341" s="11"/>
      <c r="E341" s="11"/>
      <c r="F341" s="92"/>
      <c r="G341" s="100"/>
      <c r="H341" s="92"/>
      <c r="I341" s="97"/>
      <c r="J341" s="79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</row>
    <row r="342" spans="2:60">
      <c r="B342" s="11"/>
      <c r="C342" s="44"/>
      <c r="D342" s="11"/>
      <c r="E342" s="11"/>
      <c r="F342" s="92"/>
      <c r="G342" s="100"/>
      <c r="H342" s="92"/>
      <c r="I342" s="92"/>
      <c r="J342" s="79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</row>
    <row r="343" spans="2:60">
      <c r="B343" s="11"/>
      <c r="C343" s="44"/>
      <c r="D343" s="11"/>
      <c r="E343" s="11"/>
      <c r="F343" s="143"/>
      <c r="G343" s="100"/>
      <c r="H343" s="92"/>
      <c r="I343" s="92"/>
      <c r="J343" s="79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</row>
    <row r="344" spans="2:60">
      <c r="B344" s="11"/>
      <c r="C344" s="44"/>
      <c r="D344" s="11"/>
      <c r="E344" s="11"/>
      <c r="F344" s="92"/>
      <c r="G344" s="100"/>
      <c r="H344" s="92"/>
      <c r="I344" s="92"/>
      <c r="J344" s="79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</row>
    <row r="345" spans="2:60">
      <c r="B345" s="11"/>
      <c r="C345" s="44"/>
      <c r="D345" s="11"/>
      <c r="E345" s="11"/>
      <c r="F345" s="92"/>
      <c r="G345" s="100"/>
      <c r="H345" s="92"/>
      <c r="I345" s="92"/>
      <c r="J345" s="79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</row>
    <row r="346" spans="2:60">
      <c r="B346" s="11"/>
      <c r="C346" s="44"/>
      <c r="D346" s="11"/>
      <c r="E346" s="11"/>
      <c r="F346" s="92"/>
      <c r="G346" s="100"/>
      <c r="H346" s="92"/>
      <c r="I346" s="92"/>
      <c r="J346" s="79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</row>
    <row r="347" spans="2:60">
      <c r="F347" s="92"/>
      <c r="G347" s="100"/>
      <c r="H347" s="92"/>
      <c r="I347" s="92"/>
      <c r="J347" s="79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</row>
    <row r="348" spans="2:60">
      <c r="F348" s="92"/>
      <c r="G348" s="100"/>
      <c r="H348" s="92"/>
      <c r="I348" s="92"/>
      <c r="J348" s="79"/>
      <c r="O348" s="11"/>
      <c r="P348" s="92"/>
      <c r="Q348" s="92"/>
      <c r="R348" s="11"/>
      <c r="S348" s="11"/>
      <c r="T348" s="11"/>
      <c r="U348" s="11"/>
      <c r="V348" s="11"/>
      <c r="W348" s="11"/>
      <c r="X348" s="11"/>
      <c r="Y348" s="11"/>
      <c r="Z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</row>
    <row r="349" spans="2:60">
      <c r="F349" s="92"/>
      <c r="G349" s="100"/>
      <c r="H349" s="92"/>
      <c r="I349" s="92"/>
      <c r="J349" s="79"/>
      <c r="O349" s="11"/>
      <c r="P349" s="92"/>
      <c r="Q349" s="92"/>
      <c r="R349" s="11"/>
      <c r="S349" s="11"/>
      <c r="T349" s="11"/>
      <c r="U349" s="11"/>
      <c r="V349" s="11"/>
      <c r="W349" s="11"/>
      <c r="X349" s="11"/>
      <c r="Y349" s="11"/>
      <c r="Z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</row>
    <row r="350" spans="2:60">
      <c r="F350" s="92"/>
      <c r="G350" s="100"/>
      <c r="H350" s="92"/>
      <c r="I350" s="92"/>
      <c r="J350" s="79"/>
      <c r="O350" s="11"/>
      <c r="P350" s="92"/>
      <c r="Q350" s="92"/>
      <c r="R350" s="11"/>
      <c r="S350" s="11"/>
      <c r="T350" s="11"/>
      <c r="U350" s="11"/>
      <c r="V350" s="11"/>
      <c r="W350" s="11"/>
      <c r="X350" s="11"/>
      <c r="Y350" s="11"/>
      <c r="Z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</row>
    <row r="351" spans="2:60">
      <c r="F351" s="92"/>
      <c r="G351" s="100"/>
      <c r="H351" s="92"/>
      <c r="I351" s="92"/>
      <c r="J351" s="79"/>
      <c r="O351" s="11"/>
      <c r="P351" s="92"/>
      <c r="Q351" s="92"/>
      <c r="R351" s="11"/>
      <c r="S351" s="11"/>
      <c r="T351" s="11"/>
      <c r="U351" s="11"/>
      <c r="V351" s="11"/>
      <c r="W351" s="11"/>
      <c r="X351" s="11"/>
      <c r="Y351" s="11"/>
      <c r="Z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</row>
    <row r="352" spans="2:60">
      <c r="F352" s="92"/>
      <c r="G352" s="100"/>
      <c r="H352" s="92"/>
      <c r="I352" s="92"/>
      <c r="J352" s="79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</row>
    <row r="353" spans="6:60">
      <c r="F353" s="92"/>
      <c r="G353" s="100"/>
      <c r="H353" s="92"/>
      <c r="I353" s="92"/>
      <c r="J353" s="79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</row>
    <row r="354" spans="6:60">
      <c r="F354" s="92"/>
      <c r="G354" s="100"/>
      <c r="H354" s="92"/>
      <c r="I354" s="92"/>
      <c r="J354" s="79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</row>
    <row r="355" spans="6:60">
      <c r="G355" s="67"/>
      <c r="I355" s="79"/>
      <c r="J355" s="79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</row>
    <row r="356" spans="6:60">
      <c r="G356" s="67"/>
      <c r="I356" s="79"/>
      <c r="J356" s="79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</row>
    <row r="357" spans="6:60">
      <c r="G357" s="67"/>
      <c r="I357" s="79"/>
      <c r="J357" s="79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</row>
    <row r="358" spans="6:60">
      <c r="G358" s="67"/>
      <c r="I358" s="79"/>
      <c r="J358" s="79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</row>
    <row r="359" spans="6:60">
      <c r="G359" s="67"/>
      <c r="I359" s="79"/>
      <c r="J359" s="79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</row>
    <row r="360" spans="6:60">
      <c r="G360" s="67"/>
      <c r="I360" s="79"/>
      <c r="J360" s="79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</row>
    <row r="361" spans="6:60">
      <c r="G361" s="67"/>
      <c r="I361" s="79"/>
      <c r="J361" s="79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</row>
    <row r="362" spans="6:60">
      <c r="G362" s="67"/>
      <c r="I362" s="79"/>
      <c r="J362" s="79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</row>
    <row r="363" spans="6:60">
      <c r="G363" s="67"/>
      <c r="I363" s="79"/>
      <c r="J363" s="79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</row>
    <row r="364" spans="6:60">
      <c r="G364" s="67"/>
      <c r="I364" s="79"/>
      <c r="J364" s="79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</row>
    <row r="365" spans="6:60">
      <c r="G365" s="67"/>
      <c r="I365" s="79"/>
      <c r="J365" s="79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</row>
    <row r="366" spans="6:60">
      <c r="G366" s="67"/>
      <c r="I366" s="79"/>
      <c r="J366" s="79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</row>
    <row r="367" spans="6:60">
      <c r="G367" s="67"/>
      <c r="I367" s="79"/>
      <c r="J367" s="79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</row>
    <row r="368" spans="6:60">
      <c r="G368" s="67"/>
      <c r="I368" s="79"/>
      <c r="J368" s="79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</row>
    <row r="369" spans="6:60">
      <c r="G369" s="67"/>
      <c r="I369" s="79"/>
      <c r="J369" s="79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</row>
    <row r="370" spans="6:60">
      <c r="G370" s="67"/>
      <c r="I370" s="79"/>
      <c r="J370" s="79"/>
      <c r="O370" s="11"/>
      <c r="P370" s="11"/>
      <c r="Q370" s="11"/>
      <c r="R370" s="11"/>
      <c r="S370" s="44"/>
      <c r="T370" s="11"/>
      <c r="U370" s="11"/>
      <c r="V370" s="11"/>
      <c r="W370" s="11"/>
      <c r="X370" s="11"/>
      <c r="Y370" s="11"/>
      <c r="Z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</row>
    <row r="371" spans="6:60">
      <c r="G371" s="67"/>
      <c r="I371" s="79"/>
      <c r="J371" s="79"/>
      <c r="O371" s="11"/>
      <c r="P371" s="11"/>
      <c r="Q371" s="11"/>
      <c r="R371" s="11"/>
      <c r="S371" s="44"/>
      <c r="T371" s="11"/>
      <c r="U371" s="11"/>
      <c r="V371" s="11"/>
      <c r="W371" s="11"/>
      <c r="X371" s="11"/>
      <c r="Y371" s="11"/>
      <c r="Z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</row>
    <row r="372" spans="6:60">
      <c r="G372" s="67"/>
      <c r="I372" s="79"/>
      <c r="J372" s="79"/>
      <c r="O372" s="11"/>
      <c r="P372" s="11"/>
      <c r="Q372" s="11"/>
      <c r="R372" s="11"/>
      <c r="S372" s="44"/>
      <c r="T372" s="11"/>
      <c r="U372" s="11"/>
      <c r="V372" s="11"/>
      <c r="W372" s="11"/>
      <c r="X372" s="11"/>
      <c r="Y372" s="11"/>
      <c r="Z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</row>
    <row r="373" spans="6:60">
      <c r="G373" s="67"/>
      <c r="I373" s="79"/>
      <c r="J373" s="79"/>
      <c r="O373" s="11"/>
      <c r="P373" s="11"/>
      <c r="Q373" s="11"/>
      <c r="R373" s="11"/>
      <c r="S373" s="44"/>
      <c r="T373" s="11"/>
      <c r="U373" s="11"/>
      <c r="V373" s="11"/>
      <c r="W373" s="11"/>
      <c r="X373" s="11"/>
      <c r="Y373" s="11"/>
      <c r="Z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</row>
    <row r="374" spans="6:60">
      <c r="G374" s="67"/>
      <c r="I374" s="79"/>
      <c r="J374" s="79"/>
      <c r="O374" s="11"/>
      <c r="P374" s="11"/>
      <c r="Q374" s="11"/>
      <c r="R374" s="36"/>
      <c r="S374" s="7"/>
      <c r="T374" s="85"/>
      <c r="U374" s="11"/>
      <c r="V374" s="11"/>
      <c r="W374" s="11"/>
      <c r="X374" s="11"/>
      <c r="Y374" s="11"/>
      <c r="Z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</row>
    <row r="375" spans="6:60">
      <c r="F375" s="92"/>
      <c r="G375" s="100"/>
      <c r="H375" s="92"/>
      <c r="I375" s="92"/>
      <c r="J375" s="79"/>
      <c r="O375" s="11"/>
      <c r="P375" s="11"/>
      <c r="Q375" s="11"/>
      <c r="R375" s="11"/>
      <c r="S375" s="286"/>
      <c r="T375" s="11"/>
      <c r="U375" s="11"/>
      <c r="V375" s="11"/>
      <c r="W375" s="11"/>
      <c r="X375" s="11"/>
      <c r="Y375" s="11"/>
      <c r="Z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</row>
    <row r="376" spans="6:60">
      <c r="F376" s="92"/>
      <c r="G376" s="100"/>
      <c r="H376" s="92"/>
      <c r="I376" s="92"/>
      <c r="J376" s="79"/>
      <c r="O376" s="11"/>
      <c r="P376" s="11"/>
      <c r="Q376" s="11"/>
      <c r="R376" s="11"/>
      <c r="S376" s="44"/>
      <c r="T376" s="11"/>
      <c r="U376" s="11"/>
      <c r="V376" s="11"/>
      <c r="W376" s="11"/>
      <c r="X376" s="11"/>
      <c r="Y376" s="11"/>
      <c r="Z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</row>
    <row r="377" spans="6:60">
      <c r="F377" s="92"/>
      <c r="G377" s="100"/>
      <c r="H377" s="92"/>
      <c r="I377" s="92"/>
      <c r="J377" s="79"/>
      <c r="O377" s="11"/>
      <c r="P377" s="11"/>
      <c r="Q377" s="11"/>
      <c r="R377" s="11"/>
      <c r="S377" s="44"/>
      <c r="T377" s="11"/>
      <c r="U377" s="11"/>
      <c r="V377" s="11"/>
      <c r="W377" s="11"/>
      <c r="X377" s="11"/>
      <c r="Y377" s="11"/>
      <c r="Z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</row>
    <row r="378" spans="6:60">
      <c r="F378" s="92"/>
      <c r="G378" s="100"/>
      <c r="H378" s="92"/>
      <c r="I378" s="92"/>
      <c r="J378" s="79"/>
      <c r="O378" s="11"/>
      <c r="P378" s="11"/>
      <c r="Q378" s="11"/>
      <c r="R378" s="11"/>
      <c r="S378" s="44"/>
      <c r="T378" s="11"/>
      <c r="U378" s="11"/>
      <c r="V378" s="11"/>
      <c r="W378" s="11"/>
      <c r="X378" s="11"/>
      <c r="Y378" s="11"/>
      <c r="Z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</row>
    <row r="379" spans="6:60">
      <c r="G379" s="67"/>
      <c r="I379" s="79"/>
      <c r="J379" s="79"/>
      <c r="O379" s="11"/>
      <c r="P379" s="11"/>
      <c r="Q379" s="11"/>
      <c r="R379" s="11"/>
      <c r="S379" s="44"/>
      <c r="T379" s="11"/>
      <c r="U379" s="11"/>
      <c r="V379" s="11"/>
      <c r="W379" s="11"/>
      <c r="X379" s="11"/>
      <c r="Y379" s="11"/>
      <c r="Z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</row>
    <row r="380" spans="6:60">
      <c r="G380" s="67"/>
      <c r="I380" s="79"/>
      <c r="J380" s="79"/>
      <c r="O380" s="11"/>
      <c r="P380" s="11"/>
      <c r="Q380" s="11"/>
      <c r="R380" s="11"/>
      <c r="S380" s="44"/>
      <c r="T380" s="11"/>
      <c r="U380" s="11"/>
      <c r="V380" s="11"/>
      <c r="W380" s="11"/>
      <c r="X380" s="11"/>
      <c r="Y380" s="11"/>
      <c r="Z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</row>
    <row r="381" spans="6:60">
      <c r="G381" s="67"/>
      <c r="I381" s="79"/>
      <c r="J381" s="79"/>
      <c r="O381" s="11"/>
      <c r="P381" s="11"/>
      <c r="Q381" s="11"/>
      <c r="R381" s="11"/>
      <c r="S381" s="44"/>
      <c r="T381" s="11"/>
      <c r="U381" s="11"/>
      <c r="V381" s="11"/>
      <c r="W381" s="11"/>
      <c r="X381" s="11"/>
      <c r="Y381" s="11"/>
      <c r="Z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</row>
    <row r="382" spans="6:60">
      <c r="G382" s="67"/>
      <c r="I382" s="79"/>
      <c r="J382" s="79"/>
      <c r="O382" s="11"/>
      <c r="P382" s="11"/>
      <c r="Q382" s="11"/>
      <c r="R382" s="11"/>
      <c r="S382" s="44"/>
      <c r="T382" s="11"/>
      <c r="U382" s="11"/>
      <c r="V382" s="11"/>
      <c r="W382" s="11"/>
      <c r="X382" s="11"/>
      <c r="Y382" s="11"/>
      <c r="Z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</row>
    <row r="383" spans="6:60">
      <c r="G383" s="67"/>
      <c r="I383" s="79"/>
      <c r="J383" s="79"/>
      <c r="O383" s="11"/>
      <c r="P383" s="11"/>
      <c r="Q383" s="11"/>
      <c r="R383" s="11"/>
      <c r="S383" s="44"/>
      <c r="T383" s="11"/>
      <c r="U383" s="11"/>
      <c r="V383" s="11"/>
      <c r="W383" s="11"/>
      <c r="X383" s="11"/>
      <c r="Y383" s="11"/>
      <c r="Z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</row>
    <row r="384" spans="6:60">
      <c r="G384" s="67"/>
      <c r="I384" s="79"/>
      <c r="J384" s="79"/>
      <c r="O384" s="11"/>
      <c r="P384" s="11"/>
      <c r="Q384" s="11"/>
      <c r="R384" s="11"/>
      <c r="S384" s="44"/>
      <c r="T384" s="11"/>
      <c r="U384" s="11"/>
      <c r="V384" s="11"/>
      <c r="W384" s="11"/>
      <c r="X384" s="11"/>
      <c r="Y384" s="11"/>
      <c r="Z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</row>
    <row r="385" spans="7:60">
      <c r="G385" s="67"/>
      <c r="I385" s="79"/>
      <c r="J385" s="79"/>
      <c r="O385" s="11"/>
      <c r="P385" s="11"/>
      <c r="Q385" s="11"/>
      <c r="R385" s="11"/>
      <c r="S385" s="44"/>
      <c r="T385" s="11"/>
      <c r="U385" s="11"/>
      <c r="V385" s="11"/>
      <c r="W385" s="11"/>
      <c r="X385" s="11"/>
      <c r="Y385" s="11"/>
      <c r="Z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</row>
    <row r="386" spans="7:60">
      <c r="G386" s="67"/>
      <c r="I386" s="79"/>
      <c r="J386" s="79"/>
      <c r="O386" s="11"/>
      <c r="P386" s="11"/>
      <c r="Q386" s="11"/>
      <c r="R386" s="11"/>
      <c r="S386" s="44"/>
      <c r="T386" s="11"/>
      <c r="U386" s="11"/>
      <c r="V386" s="11"/>
      <c r="W386" s="11"/>
      <c r="X386" s="11"/>
      <c r="Y386" s="11"/>
      <c r="Z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</row>
    <row r="387" spans="7:60">
      <c r="G387" s="67"/>
      <c r="I387" s="79"/>
      <c r="J387" s="79"/>
      <c r="O387" s="11"/>
      <c r="P387" s="11"/>
      <c r="Q387" s="11"/>
      <c r="R387" s="11"/>
      <c r="S387" s="44"/>
      <c r="T387" s="11"/>
      <c r="U387" s="11"/>
      <c r="V387" s="11"/>
      <c r="W387" s="11"/>
      <c r="X387" s="11"/>
      <c r="Y387" s="11"/>
      <c r="Z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</row>
    <row r="388" spans="7:60">
      <c r="G388" s="67"/>
      <c r="I388" s="79"/>
      <c r="J388" s="79"/>
      <c r="O388" s="11"/>
      <c r="P388" s="11"/>
      <c r="Q388" s="11"/>
      <c r="R388" s="11"/>
      <c r="S388" s="44"/>
      <c r="T388" s="11"/>
      <c r="U388" s="11"/>
      <c r="V388" s="11"/>
      <c r="W388" s="11"/>
      <c r="X388" s="11"/>
      <c r="Y388" s="11"/>
      <c r="Z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</row>
    <row r="389" spans="7:60">
      <c r="G389" s="67"/>
      <c r="I389" s="79"/>
      <c r="J389" s="79"/>
      <c r="O389" s="11"/>
      <c r="P389" s="11"/>
      <c r="Q389" s="11"/>
      <c r="R389" s="11"/>
      <c r="S389" s="44"/>
      <c r="T389" s="11"/>
      <c r="U389" s="11"/>
      <c r="V389" s="11"/>
      <c r="W389" s="11"/>
      <c r="X389" s="11"/>
      <c r="Y389" s="11"/>
      <c r="Z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</row>
    <row r="390" spans="7:60">
      <c r="G390" s="67"/>
      <c r="I390" s="79"/>
      <c r="J390" s="79"/>
      <c r="O390" s="11"/>
      <c r="P390" s="11"/>
      <c r="Q390" s="11"/>
      <c r="R390" s="11"/>
      <c r="S390" s="44"/>
      <c r="T390" s="11"/>
      <c r="U390" s="11"/>
      <c r="V390" s="11"/>
      <c r="W390" s="11"/>
      <c r="X390" s="11"/>
      <c r="Y390" s="11"/>
      <c r="Z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</row>
    <row r="391" spans="7:60">
      <c r="G391" s="67"/>
      <c r="I391" s="79"/>
      <c r="J391" s="79"/>
      <c r="O391" s="11"/>
      <c r="P391" s="11"/>
      <c r="Q391" s="11"/>
      <c r="R391" s="11"/>
      <c r="S391" s="44"/>
      <c r="T391" s="11"/>
      <c r="U391" s="11"/>
      <c r="V391" s="11"/>
      <c r="W391" s="11"/>
      <c r="X391" s="11"/>
      <c r="Y391" s="11"/>
      <c r="Z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</row>
    <row r="392" spans="7:60">
      <c r="G392" s="67"/>
      <c r="I392" s="79"/>
      <c r="J392" s="79"/>
      <c r="O392" s="11"/>
      <c r="P392" s="11"/>
      <c r="Q392" s="11"/>
      <c r="R392" s="11"/>
      <c r="S392" s="44"/>
      <c r="T392" s="11"/>
      <c r="U392" s="11"/>
      <c r="V392" s="11"/>
      <c r="W392" s="11"/>
      <c r="X392" s="11"/>
      <c r="Y392" s="11"/>
      <c r="Z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</row>
    <row r="393" spans="7:60">
      <c r="G393" s="67"/>
      <c r="I393" s="79"/>
      <c r="J393" s="79"/>
      <c r="O393" s="11"/>
      <c r="P393" s="11"/>
      <c r="Q393" s="11"/>
      <c r="R393" s="92"/>
      <c r="S393" s="100"/>
      <c r="T393" s="11"/>
      <c r="U393" s="11"/>
      <c r="V393" s="11"/>
      <c r="W393" s="11"/>
      <c r="X393" s="11"/>
      <c r="Y393" s="11"/>
      <c r="Z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</row>
    <row r="394" spans="7:60">
      <c r="G394" s="67"/>
      <c r="I394" s="79"/>
      <c r="J394" s="79"/>
      <c r="O394" s="11"/>
      <c r="P394" s="11"/>
      <c r="Q394" s="11"/>
      <c r="R394" s="107"/>
      <c r="S394" s="100"/>
      <c r="T394" s="11"/>
      <c r="U394" s="11"/>
      <c r="V394" s="11"/>
      <c r="W394" s="11"/>
      <c r="X394" s="11"/>
      <c r="Y394" s="11"/>
      <c r="Z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</row>
    <row r="395" spans="7:60">
      <c r="G395" s="67"/>
      <c r="I395" s="79"/>
      <c r="J395" s="79"/>
      <c r="O395" s="11"/>
      <c r="P395" s="11"/>
      <c r="Q395" s="11"/>
      <c r="R395" s="101"/>
      <c r="S395" s="100"/>
      <c r="T395" s="11"/>
      <c r="U395" s="11"/>
      <c r="V395" s="11"/>
      <c r="W395" s="11"/>
      <c r="X395" s="11"/>
      <c r="Y395" s="11"/>
      <c r="Z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</row>
    <row r="396" spans="7:60">
      <c r="G396" s="67"/>
      <c r="I396" s="79"/>
      <c r="J396" s="79"/>
      <c r="O396" s="11"/>
      <c r="P396" s="11"/>
      <c r="Q396" s="11"/>
      <c r="R396" s="101"/>
      <c r="S396" s="88"/>
      <c r="T396" s="11"/>
      <c r="U396" s="11"/>
      <c r="V396" s="11"/>
      <c r="W396" s="11"/>
      <c r="X396" s="11"/>
      <c r="Y396" s="11"/>
      <c r="Z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</row>
    <row r="397" spans="7:60">
      <c r="G397" s="67"/>
      <c r="I397" s="79"/>
      <c r="J397" s="79"/>
      <c r="O397" s="11"/>
      <c r="P397" s="11"/>
      <c r="Q397" s="11"/>
      <c r="R397" s="141"/>
      <c r="S397" s="113"/>
      <c r="T397" s="11"/>
      <c r="U397" s="11"/>
      <c r="V397" s="11"/>
      <c r="W397" s="11"/>
      <c r="X397" s="11"/>
      <c r="Y397" s="11"/>
      <c r="Z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</row>
    <row r="398" spans="7:60">
      <c r="G398" s="67"/>
      <c r="I398" s="79"/>
      <c r="J398" s="79"/>
      <c r="O398" s="11"/>
      <c r="P398" s="11"/>
      <c r="Q398" s="11"/>
      <c r="R398" s="92"/>
      <c r="S398" s="155"/>
      <c r="T398" s="11"/>
      <c r="U398" s="11"/>
      <c r="V398" s="11"/>
      <c r="W398" s="11"/>
      <c r="X398" s="11"/>
      <c r="Y398" s="11"/>
      <c r="Z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</row>
    <row r="399" spans="7:60">
      <c r="G399" s="67"/>
      <c r="I399" s="79"/>
      <c r="J399" s="79"/>
      <c r="O399" s="11"/>
      <c r="P399" s="11"/>
      <c r="Q399" s="11"/>
      <c r="R399" s="111"/>
      <c r="S399" s="99"/>
      <c r="T399" s="99"/>
      <c r="U399" s="11"/>
      <c r="V399" s="11"/>
      <c r="W399" s="11"/>
      <c r="X399" s="11"/>
      <c r="Y399" s="11"/>
      <c r="Z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</row>
    <row r="400" spans="7:60">
      <c r="G400" s="67"/>
      <c r="I400" s="79"/>
      <c r="J400" s="79"/>
      <c r="O400" s="11"/>
      <c r="P400" s="11"/>
      <c r="Q400" s="11"/>
      <c r="R400" s="101"/>
      <c r="S400" s="88"/>
      <c r="T400" s="87"/>
      <c r="U400" s="11"/>
      <c r="V400" s="11"/>
      <c r="W400" s="11"/>
      <c r="X400" s="11"/>
      <c r="Y400" s="11"/>
      <c r="Z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</row>
    <row r="401" spans="6:60">
      <c r="G401" s="67"/>
      <c r="I401" s="79"/>
      <c r="J401" s="79"/>
      <c r="O401" s="11"/>
      <c r="P401" s="11"/>
      <c r="Q401" s="11"/>
      <c r="R401" s="101"/>
      <c r="S401" s="88"/>
      <c r="T401" s="87"/>
      <c r="U401" s="11"/>
      <c r="V401" s="11"/>
      <c r="W401" s="11"/>
      <c r="X401" s="11"/>
      <c r="Y401" s="11"/>
      <c r="Z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</row>
    <row r="402" spans="6:60">
      <c r="G402" s="67"/>
      <c r="I402" s="79"/>
      <c r="J402" s="79"/>
      <c r="O402" s="11"/>
      <c r="P402" s="11"/>
      <c r="Q402" s="11"/>
      <c r="R402" s="102"/>
      <c r="S402" s="88"/>
      <c r="T402" s="87"/>
      <c r="U402" s="11"/>
      <c r="V402" s="11"/>
      <c r="W402" s="11"/>
      <c r="X402" s="11"/>
      <c r="Y402" s="11"/>
      <c r="Z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</row>
    <row r="403" spans="6:60">
      <c r="G403" s="67"/>
      <c r="I403" s="79"/>
      <c r="J403" s="79"/>
      <c r="O403" s="11"/>
      <c r="P403" s="11"/>
      <c r="Q403" s="11"/>
      <c r="R403" s="102"/>
      <c r="S403" s="88"/>
      <c r="T403" s="87"/>
      <c r="U403" s="11"/>
      <c r="V403" s="11"/>
      <c r="W403" s="11"/>
      <c r="X403" s="11"/>
      <c r="Y403" s="11"/>
      <c r="Z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</row>
    <row r="404" spans="6:60">
      <c r="G404" s="67"/>
      <c r="I404" s="79"/>
      <c r="J404" s="79"/>
      <c r="O404" s="11"/>
      <c r="P404" s="11"/>
      <c r="Q404" s="11"/>
      <c r="R404" s="92"/>
      <c r="S404" s="100"/>
      <c r="T404" s="92"/>
      <c r="U404" s="11"/>
      <c r="V404" s="11"/>
      <c r="W404" s="11"/>
      <c r="X404" s="11"/>
      <c r="Y404" s="11"/>
      <c r="Z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</row>
    <row r="405" spans="6:60">
      <c r="G405" s="67"/>
      <c r="I405" s="79"/>
      <c r="J405" s="79"/>
      <c r="O405" s="11"/>
      <c r="P405" s="11"/>
      <c r="Q405" s="11"/>
      <c r="R405" s="92"/>
      <c r="S405" s="155"/>
      <c r="T405" s="92"/>
      <c r="U405" s="11"/>
      <c r="V405" s="11"/>
      <c r="W405" s="11"/>
      <c r="X405" s="11"/>
      <c r="Y405" s="11"/>
      <c r="Z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</row>
    <row r="406" spans="6:60">
      <c r="G406" s="67"/>
      <c r="I406" s="79"/>
      <c r="J406" s="79"/>
      <c r="O406" s="11"/>
      <c r="P406" s="11"/>
      <c r="Q406" s="11"/>
      <c r="R406" s="101"/>
      <c r="S406" s="88"/>
      <c r="T406" s="83"/>
      <c r="U406" s="11"/>
      <c r="V406" s="11"/>
      <c r="W406" s="11"/>
      <c r="X406" s="11"/>
      <c r="Y406" s="11"/>
      <c r="Z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</row>
    <row r="407" spans="6:60">
      <c r="G407" s="67"/>
      <c r="I407" s="79"/>
      <c r="J407" s="79"/>
      <c r="O407" s="11"/>
      <c r="P407" s="11"/>
      <c r="Q407" s="11"/>
      <c r="R407" s="154"/>
      <c r="S407" s="91"/>
      <c r="T407" s="83"/>
      <c r="U407" s="11"/>
      <c r="V407" s="11"/>
      <c r="W407" s="11"/>
      <c r="X407" s="11"/>
      <c r="Y407" s="11"/>
      <c r="Z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</row>
    <row r="408" spans="6:60">
      <c r="G408" s="67"/>
      <c r="I408" s="79"/>
      <c r="J408" s="79"/>
      <c r="O408" s="11"/>
      <c r="P408" s="11"/>
      <c r="Q408" s="11"/>
      <c r="R408" s="105"/>
      <c r="S408" s="88"/>
      <c r="T408" s="85"/>
      <c r="U408" s="11"/>
      <c r="V408" s="11"/>
      <c r="W408" s="11"/>
      <c r="X408" s="11"/>
      <c r="Y408" s="11"/>
      <c r="Z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</row>
    <row r="409" spans="6:60">
      <c r="G409" s="67"/>
      <c r="I409" s="79"/>
      <c r="J409" s="79"/>
      <c r="O409" s="11"/>
      <c r="P409" s="11"/>
      <c r="Q409" s="11"/>
      <c r="R409" s="92"/>
      <c r="S409" s="100"/>
      <c r="T409" s="92"/>
      <c r="U409" s="11"/>
      <c r="V409" s="11"/>
      <c r="W409" s="11"/>
      <c r="X409" s="11"/>
      <c r="Y409" s="11"/>
      <c r="Z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</row>
    <row r="410" spans="6:60">
      <c r="G410" s="67"/>
      <c r="I410" s="79"/>
      <c r="J410" s="79"/>
      <c r="O410" s="11"/>
      <c r="P410" s="11"/>
      <c r="Q410" s="11"/>
      <c r="R410" s="92"/>
      <c r="S410" s="100"/>
      <c r="T410" s="92"/>
      <c r="U410" s="11"/>
      <c r="V410" s="11"/>
      <c r="W410" s="11"/>
      <c r="X410" s="11"/>
      <c r="Y410" s="11"/>
      <c r="Z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</row>
    <row r="411" spans="6:60">
      <c r="F411" s="92"/>
      <c r="G411" s="100"/>
      <c r="H411" s="92"/>
      <c r="I411" s="92"/>
      <c r="J411" s="79"/>
      <c r="O411" s="11"/>
      <c r="P411" s="11"/>
      <c r="Q411" s="11"/>
      <c r="R411" s="92"/>
      <c r="S411" s="100"/>
      <c r="T411" s="92"/>
      <c r="U411" s="11"/>
      <c r="V411" s="11"/>
      <c r="W411" s="11"/>
      <c r="X411" s="11"/>
      <c r="Y411" s="11"/>
      <c r="Z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</row>
    <row r="412" spans="6:60">
      <c r="F412" s="92"/>
      <c r="G412" s="100"/>
      <c r="H412" s="92"/>
      <c r="I412" s="92"/>
      <c r="J412" s="79"/>
      <c r="O412" s="11"/>
      <c r="P412" s="11"/>
      <c r="Q412" s="11"/>
      <c r="R412" s="92"/>
      <c r="S412" s="175"/>
      <c r="T412" s="92"/>
      <c r="U412" s="11"/>
      <c r="V412" s="11"/>
      <c r="W412" s="11"/>
      <c r="X412" s="11"/>
      <c r="Y412" s="11"/>
      <c r="Z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</row>
    <row r="413" spans="6:60">
      <c r="F413" s="92"/>
      <c r="G413" s="100"/>
      <c r="H413" s="92"/>
      <c r="I413" s="92"/>
      <c r="J413" s="79"/>
      <c r="O413" s="11"/>
      <c r="P413" s="11"/>
      <c r="Q413" s="11"/>
      <c r="R413" s="92"/>
      <c r="S413" s="100"/>
      <c r="T413" s="92"/>
      <c r="U413" s="11"/>
      <c r="V413" s="11"/>
      <c r="W413" s="11"/>
      <c r="X413" s="11"/>
      <c r="Y413" s="11"/>
      <c r="Z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</row>
    <row r="414" spans="6:60">
      <c r="F414" s="92"/>
      <c r="G414" s="100"/>
      <c r="H414" s="92"/>
      <c r="I414" s="92"/>
      <c r="J414" s="79"/>
      <c r="O414" s="11"/>
      <c r="P414" s="11"/>
      <c r="Q414" s="11"/>
      <c r="R414" s="143"/>
      <c r="S414" s="100"/>
      <c r="T414" s="92"/>
      <c r="U414" s="11"/>
      <c r="V414" s="11"/>
      <c r="W414" s="11"/>
      <c r="X414" s="11"/>
      <c r="Y414" s="11"/>
      <c r="Z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</row>
    <row r="415" spans="6:60">
      <c r="F415" s="87"/>
      <c r="G415" s="126"/>
      <c r="H415" s="90"/>
      <c r="I415" s="251"/>
      <c r="J415" s="79"/>
      <c r="O415" s="11"/>
      <c r="P415" s="11"/>
      <c r="Q415" s="11"/>
      <c r="R415" s="101"/>
      <c r="S415" s="100"/>
      <c r="T415" s="87"/>
      <c r="U415" s="11"/>
      <c r="V415" s="11"/>
      <c r="W415" s="11"/>
      <c r="X415" s="11"/>
      <c r="Y415" s="11"/>
      <c r="Z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</row>
    <row r="416" spans="6:60">
      <c r="F416" s="87"/>
      <c r="G416" s="126"/>
      <c r="H416" s="88"/>
      <c r="I416" s="87"/>
      <c r="J416" s="79"/>
      <c r="O416" s="11"/>
      <c r="P416" s="11"/>
      <c r="Q416" s="11"/>
      <c r="R416" s="101"/>
      <c r="S416" s="88"/>
      <c r="T416" s="87"/>
      <c r="U416" s="11"/>
      <c r="V416" s="11"/>
      <c r="W416" s="11"/>
      <c r="X416" s="11"/>
      <c r="Y416" s="11"/>
      <c r="Z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</row>
    <row r="417" spans="6:60">
      <c r="F417" s="87"/>
      <c r="G417" s="126"/>
      <c r="H417" s="90"/>
      <c r="I417" s="91"/>
      <c r="J417" s="79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</row>
    <row r="418" spans="6:60">
      <c r="F418" s="87"/>
      <c r="G418" s="126"/>
      <c r="H418" s="93"/>
      <c r="I418" s="94"/>
      <c r="J418" s="79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</row>
    <row r="419" spans="6:60">
      <c r="F419" s="94"/>
      <c r="G419" s="124"/>
      <c r="H419" s="113"/>
      <c r="I419" s="92"/>
      <c r="J419" s="79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</row>
    <row r="420" spans="6:60">
      <c r="F420" s="94"/>
      <c r="G420" s="124"/>
      <c r="H420" s="145"/>
      <c r="I420" s="171"/>
      <c r="J420" s="79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</row>
    <row r="421" spans="6:60">
      <c r="F421" s="91"/>
      <c r="G421" s="115"/>
      <c r="H421" s="88"/>
      <c r="I421" s="91"/>
      <c r="J421" s="79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</row>
    <row r="422" spans="6:60">
      <c r="F422" s="92"/>
      <c r="G422" s="192"/>
      <c r="H422" s="92"/>
      <c r="I422" s="92"/>
      <c r="J422" s="79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</row>
    <row r="423" spans="6:60">
      <c r="F423" s="87"/>
      <c r="G423" s="126"/>
      <c r="H423" s="92"/>
      <c r="I423" s="92"/>
      <c r="J423" s="79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</row>
    <row r="424" spans="6:60">
      <c r="F424" s="110"/>
      <c r="G424" s="115"/>
      <c r="H424" s="92"/>
      <c r="I424" s="92"/>
      <c r="J424" s="79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</row>
    <row r="425" spans="6:60">
      <c r="F425" s="87"/>
      <c r="G425" s="126"/>
      <c r="H425" s="92"/>
      <c r="I425" s="92"/>
      <c r="J425" s="79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</row>
    <row r="426" spans="6:60">
      <c r="F426" s="91"/>
      <c r="G426" s="115"/>
      <c r="H426" s="92"/>
      <c r="I426" s="92"/>
      <c r="J426" s="79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</row>
    <row r="427" spans="6:60">
      <c r="F427" s="91"/>
      <c r="G427" s="115"/>
      <c r="H427" s="92"/>
      <c r="I427" s="92"/>
      <c r="J427" s="79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</row>
    <row r="428" spans="6:60">
      <c r="F428" s="92"/>
      <c r="G428" s="92"/>
      <c r="H428" s="92"/>
      <c r="I428" s="92"/>
      <c r="J428" s="79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</row>
    <row r="429" spans="6:60">
      <c r="F429" s="99"/>
      <c r="G429" s="123"/>
      <c r="H429" s="88"/>
      <c r="I429" s="180"/>
      <c r="J429" s="79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</row>
    <row r="430" spans="6:60">
      <c r="F430" s="236"/>
      <c r="G430" s="236"/>
      <c r="H430" s="88"/>
      <c r="I430" s="92"/>
      <c r="J430" s="107"/>
      <c r="K430" s="5"/>
      <c r="L430" s="5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</row>
    <row r="431" spans="6:60">
      <c r="F431" s="235"/>
      <c r="G431" s="92"/>
      <c r="H431" s="92"/>
      <c r="I431" s="240"/>
      <c r="J431" s="107"/>
      <c r="K431" s="5"/>
      <c r="L431" s="5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</row>
    <row r="432" spans="6:60">
      <c r="F432" s="92"/>
      <c r="G432" s="92"/>
      <c r="H432" s="92"/>
      <c r="I432" s="92"/>
      <c r="J432" s="107"/>
      <c r="K432" s="5"/>
      <c r="L432" s="5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</row>
    <row r="433" spans="6:60">
      <c r="F433" s="92"/>
      <c r="G433" s="92"/>
      <c r="H433" s="227"/>
      <c r="I433" s="92"/>
      <c r="J433" s="107"/>
      <c r="K433" s="5"/>
      <c r="L433" s="5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</row>
    <row r="434" spans="6:60">
      <c r="F434" s="92"/>
      <c r="G434" s="92"/>
      <c r="H434" s="145"/>
      <c r="I434" s="171"/>
      <c r="J434" s="107"/>
      <c r="K434" s="5"/>
      <c r="L434" s="5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</row>
    <row r="435" spans="6:60">
      <c r="F435" s="92"/>
      <c r="G435" s="92"/>
      <c r="H435" s="88"/>
      <c r="I435" s="180"/>
      <c r="J435" s="5"/>
      <c r="K435" s="5"/>
      <c r="L435" s="5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</row>
    <row r="436" spans="6:60">
      <c r="F436" s="92"/>
      <c r="G436" s="92"/>
      <c r="H436" s="228"/>
      <c r="I436" s="99"/>
      <c r="J436" s="5"/>
      <c r="K436" s="5"/>
      <c r="L436" s="5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</row>
    <row r="437" spans="6:60">
      <c r="F437" s="92"/>
      <c r="G437" s="92"/>
      <c r="H437" s="88"/>
      <c r="I437" s="87"/>
      <c r="J437" s="5"/>
      <c r="K437" s="5"/>
      <c r="L437" s="5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</row>
    <row r="438" spans="6:60">
      <c r="F438" s="92"/>
      <c r="G438" s="92"/>
      <c r="H438" s="93"/>
      <c r="I438" s="96"/>
      <c r="J438" s="5"/>
      <c r="K438" s="5"/>
      <c r="L438" s="5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</row>
    <row r="439" spans="6:60">
      <c r="F439" s="92"/>
      <c r="G439" s="92"/>
      <c r="H439" s="88"/>
      <c r="I439" s="87"/>
      <c r="J439" s="5"/>
      <c r="K439" s="5"/>
      <c r="L439" s="5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</row>
    <row r="440" spans="6:60">
      <c r="F440" s="92"/>
      <c r="G440" s="92"/>
      <c r="H440" s="228"/>
      <c r="I440" s="99"/>
      <c r="J440" s="5"/>
      <c r="K440" s="5"/>
      <c r="L440" s="5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</row>
    <row r="441" spans="6:60">
      <c r="F441" s="92"/>
      <c r="G441" s="92"/>
      <c r="H441" s="92"/>
      <c r="I441" s="92"/>
      <c r="J441" s="5"/>
      <c r="K441" s="5"/>
      <c r="L441" s="5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</row>
    <row r="442" spans="6:60">
      <c r="F442" s="92"/>
      <c r="G442" s="92"/>
      <c r="H442" s="92"/>
      <c r="I442" s="92"/>
      <c r="J442" s="5"/>
      <c r="K442" s="5"/>
      <c r="L442" s="5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</row>
    <row r="443" spans="6:60">
      <c r="F443" s="92"/>
      <c r="G443" s="92"/>
      <c r="H443" s="233"/>
      <c r="I443" s="92"/>
      <c r="J443" s="5"/>
      <c r="K443" s="5"/>
      <c r="L443" s="5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</row>
    <row r="444" spans="6:60">
      <c r="F444" s="92"/>
      <c r="G444" s="92"/>
      <c r="H444" s="145"/>
      <c r="I444" s="171"/>
      <c r="J444" s="5"/>
      <c r="K444" s="5"/>
      <c r="L444" s="5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</row>
    <row r="445" spans="6:60">
      <c r="F445" s="92"/>
      <c r="G445" s="92"/>
      <c r="H445" s="90"/>
      <c r="I445" s="87"/>
      <c r="J445" s="5"/>
      <c r="K445" s="5"/>
      <c r="L445" s="5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</row>
    <row r="446" spans="6:60">
      <c r="F446" s="92"/>
      <c r="G446" s="92"/>
      <c r="H446" s="92"/>
      <c r="I446" s="92"/>
      <c r="J446" s="5"/>
      <c r="K446" s="5"/>
      <c r="L446" s="5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</row>
    <row r="447" spans="6:60">
      <c r="F447" s="92"/>
      <c r="G447" s="92"/>
      <c r="H447" s="92"/>
      <c r="I447" s="92"/>
      <c r="J447" s="5"/>
      <c r="K447" s="5"/>
      <c r="L447" s="5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</row>
    <row r="448" spans="6:60">
      <c r="F448" s="92"/>
      <c r="G448" s="92"/>
      <c r="H448" s="92"/>
      <c r="I448" s="92"/>
      <c r="J448" s="5"/>
      <c r="K448" s="5"/>
      <c r="L448" s="5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</row>
    <row r="449" spans="6:60">
      <c r="F449" s="99"/>
      <c r="G449" s="123"/>
      <c r="H449" s="90"/>
      <c r="I449" s="91"/>
      <c r="J449" s="5"/>
      <c r="K449" s="5"/>
      <c r="L449" s="5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</row>
    <row r="450" spans="6:60">
      <c r="F450" s="99"/>
      <c r="G450" s="123"/>
      <c r="H450" s="90"/>
      <c r="I450" s="91"/>
      <c r="J450" s="5"/>
      <c r="K450" s="5"/>
      <c r="L450" s="5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</row>
    <row r="451" spans="6:60">
      <c r="F451" s="99"/>
      <c r="G451" s="123"/>
      <c r="H451" s="90"/>
      <c r="I451" s="91"/>
      <c r="J451" s="5"/>
      <c r="K451" s="5"/>
      <c r="L451" s="5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</row>
    <row r="452" spans="6:60">
      <c r="F452" s="99"/>
      <c r="G452" s="123"/>
      <c r="H452" s="128"/>
      <c r="I452" s="92"/>
      <c r="J452" s="5"/>
      <c r="K452" s="5"/>
      <c r="L452" s="5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</row>
    <row r="453" spans="6:60">
      <c r="F453" s="236"/>
      <c r="G453" s="92"/>
      <c r="H453" s="92"/>
      <c r="I453" s="92"/>
      <c r="J453" s="5"/>
      <c r="K453" s="5"/>
      <c r="L453" s="5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</row>
    <row r="454" spans="6:60" ht="15.6">
      <c r="F454" s="247"/>
      <c r="G454" s="92"/>
      <c r="H454" s="92"/>
      <c r="I454" s="92"/>
      <c r="J454" s="5"/>
      <c r="K454" s="5"/>
      <c r="L454" s="5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</row>
    <row r="455" spans="6:60">
      <c r="F455" s="92"/>
      <c r="G455" s="92"/>
      <c r="H455" s="92"/>
      <c r="I455" s="92"/>
      <c r="J455" s="5"/>
      <c r="K455" s="5"/>
      <c r="L455" s="5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</row>
    <row r="456" spans="6:60">
      <c r="F456" s="92"/>
      <c r="G456" s="92"/>
      <c r="H456" s="92"/>
      <c r="I456" s="92"/>
      <c r="J456" s="5"/>
      <c r="K456" s="5"/>
      <c r="L456" s="5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</row>
    <row r="457" spans="6:60">
      <c r="F457" s="92"/>
      <c r="G457" s="92"/>
      <c r="H457" s="92"/>
      <c r="I457" s="92"/>
      <c r="J457" s="5"/>
      <c r="K457" s="5"/>
      <c r="L457" s="5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</row>
    <row r="458" spans="6:60">
      <c r="F458" s="92"/>
      <c r="G458" s="92"/>
      <c r="H458" s="92"/>
      <c r="I458" s="92"/>
      <c r="J458" s="5"/>
      <c r="K458" s="5"/>
      <c r="L458" s="5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</row>
    <row r="459" spans="6:60">
      <c r="F459" s="92"/>
      <c r="G459" s="92"/>
      <c r="H459" s="92"/>
      <c r="I459" s="92"/>
      <c r="J459" s="5"/>
      <c r="K459" s="5"/>
      <c r="L459" s="5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</row>
    <row r="460" spans="6:60">
      <c r="F460" s="92"/>
      <c r="G460" s="92"/>
      <c r="H460" s="92"/>
      <c r="I460" s="92"/>
      <c r="J460" s="5"/>
      <c r="K460" s="5"/>
      <c r="L460" s="5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</row>
    <row r="461" spans="6:60">
      <c r="F461" s="92"/>
      <c r="G461" s="92"/>
      <c r="H461" s="92"/>
      <c r="I461" s="92"/>
      <c r="J461" s="5"/>
      <c r="K461" s="5"/>
      <c r="L461" s="5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</row>
    <row r="462" spans="6:60">
      <c r="F462" s="92"/>
      <c r="G462" s="92"/>
      <c r="H462" s="92"/>
      <c r="I462" s="92"/>
      <c r="J462" s="5"/>
      <c r="K462" s="5"/>
      <c r="L462" s="5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</row>
    <row r="463" spans="6:60">
      <c r="F463" s="92"/>
      <c r="G463" s="92"/>
      <c r="H463" s="92"/>
      <c r="I463" s="92"/>
      <c r="J463" s="5"/>
      <c r="K463" s="5"/>
      <c r="L463" s="5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</row>
    <row r="464" spans="6:60">
      <c r="F464" s="92"/>
      <c r="G464" s="92"/>
      <c r="H464" s="92"/>
      <c r="I464" s="92"/>
      <c r="J464" s="5"/>
      <c r="K464" s="5"/>
      <c r="L464" s="5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</row>
    <row r="465" spans="6:60">
      <c r="F465" s="92"/>
      <c r="G465" s="92"/>
      <c r="H465" s="92"/>
      <c r="I465" s="92"/>
      <c r="J465" s="5"/>
      <c r="K465" s="5"/>
      <c r="L465" s="5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</row>
    <row r="466" spans="6:60">
      <c r="J466" s="5"/>
      <c r="K466" s="5"/>
      <c r="L466" s="5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</row>
    <row r="467" spans="6:60">
      <c r="J467" s="5"/>
      <c r="K467" s="5"/>
      <c r="L467" s="5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</row>
    <row r="468" spans="6:60">
      <c r="J468" s="5"/>
      <c r="K468" s="5"/>
      <c r="L468" s="5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</row>
    <row r="469" spans="6:60">
      <c r="J469" s="5"/>
      <c r="K469" s="5"/>
      <c r="L469" s="5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</row>
    <row r="470" spans="6:60">
      <c r="J470" s="5"/>
      <c r="K470" s="5"/>
      <c r="L470" s="5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</row>
    <row r="471" spans="6:60">
      <c r="J471" s="5"/>
      <c r="K471" s="5"/>
      <c r="L471" s="5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</row>
    <row r="472" spans="6:60">
      <c r="J472" s="5"/>
      <c r="K472" s="5"/>
      <c r="L472" s="5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</row>
    <row r="473" spans="6:60">
      <c r="J473" s="1"/>
      <c r="K473" s="1"/>
      <c r="L473" s="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</row>
    <row r="474" spans="6:60">
      <c r="J474" s="1"/>
      <c r="K474" s="1"/>
      <c r="L474" s="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</row>
    <row r="475" spans="6:60">
      <c r="J475" s="1"/>
      <c r="K475" s="1"/>
      <c r="L475" s="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</row>
    <row r="476" spans="6:60">
      <c r="J476" s="1"/>
      <c r="K476" s="1"/>
      <c r="L476" s="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</row>
    <row r="477" spans="6:60">
      <c r="J477" s="1"/>
      <c r="K477" s="1"/>
      <c r="L477" s="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</row>
    <row r="478" spans="6:60">
      <c r="J478" s="1"/>
      <c r="K478" s="1"/>
      <c r="L478" s="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</row>
    <row r="479" spans="6:60">
      <c r="J479" s="1"/>
      <c r="K479" s="1"/>
      <c r="L479" s="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</row>
    <row r="480" spans="6:60">
      <c r="J480" s="1"/>
      <c r="K480" s="1"/>
      <c r="L480" s="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</row>
    <row r="481" spans="6:60">
      <c r="J481" s="1"/>
      <c r="K481" s="1"/>
      <c r="L481" s="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</row>
    <row r="482" spans="6:60">
      <c r="J482" s="1"/>
      <c r="K482" s="1"/>
      <c r="L482" s="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</row>
    <row r="483" spans="6:60">
      <c r="J483" s="1"/>
      <c r="K483" s="1"/>
      <c r="L483" s="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</row>
    <row r="484" spans="6:60">
      <c r="J484" s="1"/>
      <c r="K484" s="1"/>
      <c r="L484" s="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</row>
    <row r="485" spans="6:60">
      <c r="J485" s="1"/>
      <c r="K485" s="1"/>
      <c r="L485" s="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</row>
    <row r="486" spans="6:60">
      <c r="F486" s="92"/>
      <c r="G486" s="92"/>
      <c r="H486" s="92"/>
      <c r="I486" s="92"/>
      <c r="J486" s="1"/>
      <c r="K486" s="1"/>
      <c r="L486" s="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</row>
    <row r="487" spans="6:60">
      <c r="F487" s="92"/>
      <c r="G487" s="92"/>
      <c r="H487" s="92"/>
      <c r="I487" s="92"/>
      <c r="J487" s="1"/>
      <c r="K487" s="1"/>
      <c r="L487" s="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</row>
    <row r="488" spans="6:60">
      <c r="F488" s="92"/>
      <c r="G488" s="92"/>
      <c r="H488" s="92"/>
      <c r="I488" s="92"/>
      <c r="J488" s="1"/>
      <c r="K488" s="1"/>
      <c r="L488" s="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</row>
    <row r="489" spans="6:60">
      <c r="F489" s="92"/>
      <c r="G489" s="92"/>
      <c r="H489" s="92"/>
      <c r="I489" s="92"/>
      <c r="J489" s="1"/>
      <c r="K489" s="1"/>
      <c r="L489" s="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</row>
    <row r="490" spans="6:60">
      <c r="J490" s="5"/>
      <c r="K490" s="5"/>
      <c r="L490" s="5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</row>
    <row r="491" spans="6:60">
      <c r="J491" s="5"/>
      <c r="K491" s="5"/>
      <c r="L491" s="5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</row>
    <row r="492" spans="6:60">
      <c r="J492" s="5"/>
      <c r="K492" s="5"/>
      <c r="L492" s="5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</row>
    <row r="493" spans="6:60">
      <c r="J493" s="5"/>
      <c r="K493" s="5"/>
      <c r="L493" s="5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</row>
    <row r="494" spans="6:60">
      <c r="J494" s="5"/>
      <c r="K494" s="5"/>
      <c r="L494" s="5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</row>
    <row r="495" spans="6:60">
      <c r="J495" s="5"/>
      <c r="K495" s="5"/>
      <c r="L495" s="5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</row>
    <row r="496" spans="6:60">
      <c r="J496" s="5"/>
      <c r="K496" s="5"/>
      <c r="L496" s="5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</row>
    <row r="497" spans="10:60">
      <c r="J497" s="5"/>
      <c r="K497" s="5"/>
      <c r="L497" s="5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</row>
    <row r="498" spans="10:60">
      <c r="J498" s="5"/>
      <c r="K498" s="5"/>
      <c r="L498" s="5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</row>
    <row r="499" spans="10:60">
      <c r="J499" s="5"/>
      <c r="K499" s="5"/>
      <c r="L499" s="5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</row>
    <row r="500" spans="10:60">
      <c r="J500" s="5"/>
      <c r="K500" s="5"/>
      <c r="L500" s="5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</row>
    <row r="501" spans="10:60">
      <c r="J501" s="5"/>
      <c r="K501" s="5"/>
      <c r="L501" s="5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</row>
    <row r="502" spans="10:60">
      <c r="J502" s="5"/>
      <c r="K502" s="5"/>
      <c r="L502" s="5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</row>
    <row r="503" spans="10:60">
      <c r="J503" s="5"/>
      <c r="K503" s="5"/>
      <c r="L503" s="5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</row>
    <row r="504" spans="10:60">
      <c r="J504" s="5"/>
      <c r="K504" s="5"/>
      <c r="L504" s="5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</row>
    <row r="505" spans="10:60">
      <c r="J505" s="5"/>
      <c r="K505" s="5"/>
      <c r="L505" s="5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</row>
    <row r="506" spans="10:60">
      <c r="J506" s="5"/>
      <c r="K506" s="5"/>
      <c r="L506" s="5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</row>
    <row r="507" spans="10:60">
      <c r="J507" s="5"/>
      <c r="K507" s="5"/>
      <c r="L507" s="5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</row>
    <row r="508" spans="10:60">
      <c r="J508" s="5"/>
      <c r="K508" s="5"/>
      <c r="L508" s="5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</row>
    <row r="509" spans="10:60">
      <c r="J509" s="5"/>
      <c r="K509" s="5"/>
      <c r="L509" s="5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</row>
    <row r="510" spans="10:60">
      <c r="J510" s="5"/>
      <c r="K510" s="5"/>
      <c r="L510" s="5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</row>
    <row r="511" spans="10:60">
      <c r="J511" s="5"/>
      <c r="K511" s="5"/>
      <c r="L511" s="5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</row>
    <row r="512" spans="10:60">
      <c r="J512" s="5"/>
      <c r="K512" s="5"/>
      <c r="L512" s="5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</row>
    <row r="513" spans="2:60">
      <c r="J513" s="5"/>
      <c r="K513" s="5"/>
      <c r="L513" s="5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</row>
    <row r="514" spans="2:60">
      <c r="J514" s="5"/>
      <c r="K514" s="5"/>
      <c r="L514" s="5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</row>
    <row r="515" spans="2:60">
      <c r="J515" s="5"/>
      <c r="K515" s="5"/>
      <c r="L515" s="5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</row>
    <row r="516" spans="2:60">
      <c r="J516" s="5"/>
      <c r="K516" s="5"/>
      <c r="L516" s="5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</row>
    <row r="517" spans="2:60">
      <c r="J517" s="5"/>
      <c r="K517" s="5"/>
      <c r="L517" s="5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</row>
    <row r="518" spans="2:60">
      <c r="J518" s="5"/>
      <c r="K518" s="5"/>
      <c r="L518" s="5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</row>
    <row r="519" spans="2:60">
      <c r="J519" s="5"/>
      <c r="K519" s="5"/>
      <c r="L519" s="5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</row>
    <row r="520" spans="2:60">
      <c r="J520" s="5"/>
      <c r="K520" s="5"/>
      <c r="L520" s="5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</row>
    <row r="521" spans="2:60">
      <c r="J521" s="5"/>
      <c r="K521" s="5"/>
      <c r="L521" s="5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</row>
    <row r="522" spans="2:60">
      <c r="F522" s="92"/>
      <c r="G522" s="92"/>
      <c r="H522" s="92"/>
      <c r="I522" s="92"/>
      <c r="J522" s="5"/>
      <c r="K522" s="5"/>
      <c r="L522" s="5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</row>
    <row r="523" spans="2:60">
      <c r="F523" s="92"/>
      <c r="G523" s="92"/>
      <c r="H523" s="92"/>
      <c r="I523" s="92"/>
      <c r="J523" s="5"/>
      <c r="K523" s="5"/>
      <c r="L523" s="5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</row>
    <row r="524" spans="2:60">
      <c r="F524" s="92"/>
      <c r="G524" s="92"/>
      <c r="H524" s="92"/>
      <c r="I524" s="92"/>
      <c r="J524" s="5"/>
      <c r="K524" s="5"/>
      <c r="L524" s="5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</row>
    <row r="525" spans="2:60">
      <c r="F525" s="92"/>
      <c r="G525" s="92"/>
      <c r="H525" s="92"/>
      <c r="I525" s="92"/>
      <c r="J525" s="5"/>
      <c r="K525" s="5"/>
      <c r="L525" s="5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</row>
    <row r="526" spans="2:60">
      <c r="B526" s="92"/>
      <c r="C526" s="100"/>
      <c r="D526" s="92"/>
      <c r="E526" s="92"/>
      <c r="F526" s="92"/>
      <c r="G526" s="92"/>
      <c r="H526" s="92"/>
      <c r="I526" s="92"/>
      <c r="J526" s="5"/>
      <c r="K526" s="5"/>
      <c r="L526" s="5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</row>
    <row r="527" spans="2:60">
      <c r="B527" s="92"/>
      <c r="C527" s="100"/>
      <c r="D527" s="92"/>
      <c r="E527" s="92"/>
      <c r="F527" s="92"/>
      <c r="G527" s="92"/>
      <c r="H527" s="92"/>
      <c r="I527" s="92"/>
      <c r="J527" s="5"/>
      <c r="K527" s="5"/>
      <c r="L527" s="5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</row>
    <row r="528" spans="2:60">
      <c r="J528" s="5"/>
      <c r="K528" s="5"/>
      <c r="L528" s="5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</row>
    <row r="529" spans="10:60">
      <c r="J529" s="5"/>
      <c r="K529" s="5"/>
      <c r="L529" s="5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</row>
    <row r="530" spans="10:60">
      <c r="J530" s="5"/>
      <c r="K530" s="5"/>
      <c r="L530" s="5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</row>
    <row r="531" spans="10:60">
      <c r="J531" s="5"/>
      <c r="K531" s="5"/>
      <c r="L531" s="5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</row>
    <row r="532" spans="10:60">
      <c r="J532" s="5"/>
      <c r="K532" s="5"/>
      <c r="L532" s="5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</row>
    <row r="533" spans="10:60">
      <c r="J533" s="5"/>
      <c r="K533" s="5"/>
      <c r="L533" s="5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</row>
    <row r="534" spans="10:60">
      <c r="J534" s="5"/>
      <c r="K534" s="5"/>
      <c r="L534" s="5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</row>
    <row r="535" spans="10:60">
      <c r="J535" s="5"/>
      <c r="K535" s="5"/>
      <c r="L535" s="5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</row>
    <row r="536" spans="10:60">
      <c r="J536" s="5"/>
      <c r="K536" s="5"/>
      <c r="L536" s="5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</row>
    <row r="537" spans="10:60">
      <c r="J537" s="5"/>
      <c r="K537" s="5"/>
      <c r="L537" s="5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</row>
    <row r="538" spans="10:60">
      <c r="J538" s="5"/>
      <c r="K538" s="5"/>
      <c r="L538" s="5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</row>
    <row r="539" spans="10:60">
      <c r="J539" s="5"/>
      <c r="K539" s="5"/>
      <c r="L539" s="5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</row>
    <row r="540" spans="10:60">
      <c r="J540" s="5"/>
      <c r="K540" s="5"/>
      <c r="L540" s="5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</row>
    <row r="541" spans="10:60">
      <c r="J541" s="5"/>
      <c r="K541" s="5"/>
      <c r="L541" s="5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</row>
    <row r="542" spans="10:60">
      <c r="J542" s="5"/>
      <c r="K542" s="5"/>
      <c r="L542" s="5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</row>
    <row r="543" spans="10:60">
      <c r="J543" s="5"/>
      <c r="K543" s="5"/>
      <c r="L543" s="5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</row>
    <row r="544" spans="10:60">
      <c r="J544" s="5"/>
      <c r="K544" s="5"/>
      <c r="L544" s="5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</row>
    <row r="545" spans="10:60">
      <c r="J545" s="5"/>
      <c r="K545" s="5"/>
      <c r="L545" s="5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</row>
    <row r="546" spans="10:60">
      <c r="J546" s="5"/>
      <c r="K546" s="5"/>
      <c r="L546" s="5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</row>
    <row r="547" spans="10:60">
      <c r="J547" s="5"/>
      <c r="K547" s="5"/>
      <c r="L547" s="5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</row>
    <row r="548" spans="10:60">
      <c r="J548" s="5"/>
      <c r="K548" s="5"/>
      <c r="L548" s="5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</row>
    <row r="549" spans="10:60">
      <c r="J549" s="5"/>
      <c r="K549" s="5"/>
      <c r="L549" s="5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</row>
    <row r="550" spans="10:60">
      <c r="J550" s="5"/>
      <c r="K550" s="5"/>
      <c r="L550" s="5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</row>
    <row r="551" spans="10:60">
      <c r="J551" s="5"/>
      <c r="K551" s="5"/>
      <c r="L551" s="5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</row>
    <row r="552" spans="10:60">
      <c r="J552" s="5"/>
      <c r="K552" s="5"/>
      <c r="L552" s="5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</row>
    <row r="553" spans="10:60">
      <c r="J553" s="5"/>
      <c r="K553" s="5"/>
      <c r="L553" s="5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</row>
    <row r="554" spans="10:60">
      <c r="J554" s="5"/>
      <c r="K554" s="5"/>
      <c r="L554" s="5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</row>
    <row r="555" spans="10:60">
      <c r="J555" s="5"/>
      <c r="K555" s="5"/>
      <c r="L555" s="5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</row>
    <row r="556" spans="10:60">
      <c r="J556" s="5"/>
      <c r="K556" s="5"/>
      <c r="L556" s="5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</row>
    <row r="557" spans="10:60">
      <c r="J557" s="5"/>
      <c r="K557" s="5"/>
      <c r="L557" s="5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</row>
    <row r="558" spans="10:60">
      <c r="J558" s="5"/>
      <c r="K558" s="5"/>
      <c r="L558" s="5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</row>
    <row r="559" spans="10:60">
      <c r="J559" s="5"/>
      <c r="K559" s="5"/>
      <c r="L559" s="5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</row>
    <row r="560" spans="10:60">
      <c r="J560" s="5"/>
      <c r="K560" s="5"/>
      <c r="L560" s="5"/>
    </row>
    <row r="561" spans="10:12">
      <c r="J561" s="5"/>
      <c r="K561" s="5"/>
      <c r="L561" s="5"/>
    </row>
    <row r="562" spans="10:12">
      <c r="J562" s="5"/>
      <c r="K562" s="5"/>
      <c r="L562" s="5"/>
    </row>
    <row r="563" spans="10:12">
      <c r="J563" s="5"/>
      <c r="K563" s="5"/>
      <c r="L563" s="5"/>
    </row>
    <row r="564" spans="10:12">
      <c r="J564" s="5"/>
      <c r="K564" s="5"/>
      <c r="L564" s="5"/>
    </row>
    <row r="565" spans="10:12">
      <c r="J565" s="5"/>
      <c r="K565" s="5"/>
      <c r="L565" s="5"/>
    </row>
    <row r="566" spans="10:12">
      <c r="J566" s="5"/>
      <c r="K566" s="5"/>
      <c r="L566" s="5"/>
    </row>
    <row r="567" spans="10:12">
      <c r="J567" s="5"/>
      <c r="K567" s="5"/>
      <c r="L567" s="5"/>
    </row>
    <row r="568" spans="10:12">
      <c r="J568" s="5"/>
      <c r="K568" s="5"/>
      <c r="L568" s="5"/>
    </row>
    <row r="569" spans="10:12">
      <c r="J569" s="5"/>
      <c r="K569" s="5"/>
      <c r="L569" s="5"/>
    </row>
    <row r="570" spans="10:12">
      <c r="J570" s="5"/>
      <c r="K570" s="5"/>
      <c r="L570" s="5"/>
    </row>
    <row r="571" spans="10:12">
      <c r="J571" s="5"/>
      <c r="K571" s="5"/>
      <c r="L571" s="5"/>
    </row>
    <row r="572" spans="10:12">
      <c r="J572" s="5"/>
      <c r="K572" s="5"/>
      <c r="L572" s="5"/>
    </row>
    <row r="573" spans="10:12">
      <c r="J573" s="5"/>
      <c r="K573" s="5"/>
      <c r="L573" s="5"/>
    </row>
    <row r="574" spans="10:12">
      <c r="J574" s="5"/>
      <c r="K574" s="5"/>
      <c r="L574" s="5"/>
    </row>
    <row r="575" spans="10:12">
      <c r="J575" s="5"/>
      <c r="K575" s="5"/>
      <c r="L575" s="5"/>
    </row>
    <row r="576" spans="10:12">
      <c r="J576" s="5"/>
      <c r="K576" s="5"/>
      <c r="L576" s="5"/>
    </row>
    <row r="577" spans="10:12">
      <c r="J577" s="5"/>
      <c r="K577" s="5"/>
      <c r="L577" s="5"/>
    </row>
    <row r="578" spans="10:12">
      <c r="J578" s="5"/>
      <c r="K578" s="5"/>
      <c r="L578" s="5"/>
    </row>
    <row r="579" spans="10:12">
      <c r="J579" s="5"/>
      <c r="K579" s="5"/>
      <c r="L579" s="5"/>
    </row>
    <row r="580" spans="10:12">
      <c r="J580" s="5"/>
      <c r="K580" s="5"/>
      <c r="L580" s="5"/>
    </row>
    <row r="581" spans="10:12">
      <c r="J581" s="5"/>
      <c r="K581" s="5"/>
      <c r="L581" s="5"/>
    </row>
    <row r="582" spans="10:12">
      <c r="J582" s="5"/>
      <c r="K582" s="5"/>
      <c r="L582" s="5"/>
    </row>
    <row r="583" spans="10:12">
      <c r="J583" s="5"/>
      <c r="K583" s="5"/>
      <c r="L583" s="5"/>
    </row>
    <row r="584" spans="10:12">
      <c r="J584" s="5"/>
      <c r="K584" s="5"/>
      <c r="L584" s="5"/>
    </row>
    <row r="585" spans="10:12">
      <c r="J585" s="5"/>
      <c r="K585" s="5"/>
      <c r="L585" s="5"/>
    </row>
    <row r="586" spans="10:12">
      <c r="J586" s="5"/>
      <c r="K586" s="5"/>
      <c r="L586" s="5"/>
    </row>
    <row r="587" spans="10:12">
      <c r="J587" s="5"/>
      <c r="K587" s="5"/>
      <c r="L587" s="5"/>
    </row>
    <row r="588" spans="10:12">
      <c r="J588" s="5"/>
      <c r="K588" s="5"/>
      <c r="L588" s="5"/>
    </row>
    <row r="589" spans="10:12">
      <c r="J589" s="5"/>
      <c r="K589" s="5"/>
      <c r="L589" s="5"/>
    </row>
    <row r="590" spans="10:12">
      <c r="J590" s="5"/>
      <c r="K590" s="5"/>
      <c r="L590" s="5"/>
    </row>
    <row r="591" spans="10:12">
      <c r="J591" s="5"/>
      <c r="K591" s="5"/>
      <c r="L591" s="5"/>
    </row>
    <row r="592" spans="10:12">
      <c r="J592" s="5"/>
      <c r="K592" s="5"/>
      <c r="L592" s="5"/>
    </row>
    <row r="593" spans="10:12">
      <c r="J593" s="5"/>
      <c r="K593" s="5"/>
      <c r="L593" s="5"/>
    </row>
    <row r="594" spans="10:12">
      <c r="J594" s="5"/>
      <c r="K594" s="5"/>
      <c r="L594" s="5"/>
    </row>
    <row r="595" spans="10:12">
      <c r="J595" s="5"/>
      <c r="K595" s="5"/>
      <c r="L595" s="5"/>
    </row>
    <row r="596" spans="10:12">
      <c r="J596" s="5"/>
      <c r="K596" s="5"/>
      <c r="L596" s="5"/>
    </row>
    <row r="597" spans="10:12">
      <c r="J597" s="5"/>
      <c r="K597" s="5"/>
      <c r="L597" s="5"/>
    </row>
    <row r="598" spans="10:12">
      <c r="J598" s="5"/>
      <c r="K598" s="5"/>
      <c r="L598" s="5"/>
    </row>
    <row r="599" spans="10:12">
      <c r="J599" s="5"/>
      <c r="K599" s="5"/>
      <c r="L599" s="5"/>
    </row>
    <row r="600" spans="10:12">
      <c r="J600" s="5"/>
      <c r="K600" s="5"/>
      <c r="L600" s="5"/>
    </row>
    <row r="601" spans="10:12">
      <c r="J601" s="5"/>
      <c r="K601" s="5"/>
      <c r="L601" s="5"/>
    </row>
    <row r="602" spans="10:12">
      <c r="J602" s="5"/>
      <c r="K602" s="5"/>
      <c r="L602" s="5"/>
    </row>
    <row r="603" spans="10:12">
      <c r="J603" s="5"/>
      <c r="K603" s="5"/>
      <c r="L603" s="5"/>
    </row>
    <row r="604" spans="10:12">
      <c r="J604" s="5"/>
      <c r="K604" s="5"/>
      <c r="L604" s="5"/>
    </row>
    <row r="605" spans="10:12">
      <c r="J605" s="5"/>
      <c r="K605" s="5"/>
      <c r="L605" s="5"/>
    </row>
    <row r="606" spans="10:12">
      <c r="J606" s="5"/>
      <c r="K606" s="5"/>
      <c r="L606" s="5"/>
    </row>
    <row r="607" spans="10:12">
      <c r="J607" s="5"/>
      <c r="K607" s="5"/>
      <c r="L607" s="5"/>
    </row>
    <row r="608" spans="10:12">
      <c r="J608" s="5"/>
      <c r="K608" s="5"/>
      <c r="L608" s="5"/>
    </row>
    <row r="609" spans="10:12">
      <c r="J609" s="5"/>
      <c r="K609" s="5"/>
      <c r="L609" s="5"/>
    </row>
    <row r="610" spans="10:12">
      <c r="J610" s="5"/>
      <c r="K610" s="5"/>
      <c r="L610" s="5"/>
    </row>
    <row r="611" spans="10:12">
      <c r="J611" s="5"/>
      <c r="K611" s="5"/>
      <c r="L611" s="5"/>
    </row>
    <row r="612" spans="10:12">
      <c r="J612" s="5"/>
      <c r="K612" s="5"/>
      <c r="L612" s="5"/>
    </row>
    <row r="613" spans="10:12">
      <c r="J613" s="5"/>
      <c r="K613" s="5"/>
      <c r="L613" s="5"/>
    </row>
    <row r="614" spans="10:12">
      <c r="J614" s="5"/>
      <c r="K614" s="5"/>
      <c r="L614" s="5"/>
    </row>
    <row r="615" spans="10:12">
      <c r="J615" s="5"/>
      <c r="K615" s="5"/>
      <c r="L615" s="5"/>
    </row>
    <row r="616" spans="10:12">
      <c r="J616" s="5"/>
      <c r="K616" s="5"/>
      <c r="L616" s="5"/>
    </row>
    <row r="617" spans="10:12">
      <c r="J617" s="5"/>
      <c r="K617" s="5"/>
      <c r="L617" s="5"/>
    </row>
    <row r="618" spans="10:12">
      <c r="J618" s="5"/>
      <c r="K618" s="5"/>
      <c r="L618" s="5"/>
    </row>
    <row r="619" spans="10:12">
      <c r="J619" s="5"/>
      <c r="K619" s="5"/>
      <c r="L619" s="5"/>
    </row>
    <row r="620" spans="10:12">
      <c r="J620" s="5"/>
      <c r="K620" s="5"/>
      <c r="L620" s="5"/>
    </row>
    <row r="621" spans="10:12">
      <c r="J621" s="5"/>
      <c r="K621" s="5"/>
      <c r="L621" s="5"/>
    </row>
    <row r="622" spans="10:12">
      <c r="J622" s="5"/>
      <c r="K622" s="5"/>
      <c r="L622" s="5"/>
    </row>
    <row r="623" spans="10:12">
      <c r="J623" s="5"/>
      <c r="K623" s="5"/>
      <c r="L623" s="5"/>
    </row>
    <row r="624" spans="10:12">
      <c r="J624" s="5"/>
      <c r="K624" s="5"/>
      <c r="L624" s="5"/>
    </row>
    <row r="625" spans="10:12">
      <c r="J625" s="5"/>
      <c r="K625" s="5"/>
      <c r="L625" s="5"/>
    </row>
    <row r="626" spans="10:12">
      <c r="J626" s="5"/>
      <c r="K626" s="5"/>
      <c r="L626" s="5"/>
    </row>
    <row r="627" spans="10:12">
      <c r="J627" s="5"/>
      <c r="K627" s="5"/>
      <c r="L627" s="5"/>
    </row>
    <row r="628" spans="10:12">
      <c r="J628" s="5"/>
      <c r="K628" s="5"/>
      <c r="L628" s="5"/>
    </row>
    <row r="629" spans="10:12">
      <c r="J629" s="5"/>
      <c r="K629" s="5"/>
      <c r="L629" s="5"/>
    </row>
    <row r="630" spans="10:12">
      <c r="J630" s="5"/>
      <c r="K630" s="5"/>
      <c r="L630" s="5"/>
    </row>
    <row r="631" spans="10:12">
      <c r="J631" s="5"/>
      <c r="K631" s="5"/>
      <c r="L631" s="5"/>
    </row>
    <row r="632" spans="10:12">
      <c r="J632" s="5"/>
      <c r="K632" s="5"/>
      <c r="L632" s="5"/>
    </row>
    <row r="633" spans="10:12">
      <c r="J633" s="5"/>
      <c r="K633" s="5"/>
      <c r="L633" s="5"/>
    </row>
    <row r="634" spans="10:12">
      <c r="J634" s="5"/>
      <c r="K634" s="5"/>
      <c r="L634" s="5"/>
    </row>
    <row r="635" spans="10:12">
      <c r="J635" s="5"/>
      <c r="K635" s="5"/>
      <c r="L635" s="5"/>
    </row>
    <row r="636" spans="10:12">
      <c r="J636" s="5"/>
      <c r="K636" s="5"/>
      <c r="L636" s="5"/>
    </row>
    <row r="637" spans="10:12">
      <c r="J637" s="5"/>
      <c r="K637" s="5"/>
      <c r="L637" s="5"/>
    </row>
    <row r="638" spans="10:12">
      <c r="J638" s="5"/>
      <c r="K638" s="5"/>
      <c r="L638" s="5"/>
    </row>
    <row r="639" spans="10:12">
      <c r="J639" s="5"/>
      <c r="K639" s="5"/>
      <c r="L639" s="5"/>
    </row>
    <row r="640" spans="10:12">
      <c r="J640" s="5"/>
      <c r="K640" s="5"/>
      <c r="L640" s="5"/>
    </row>
    <row r="641" spans="10:12">
      <c r="J641" s="5"/>
      <c r="K641" s="5"/>
      <c r="L641" s="5"/>
    </row>
    <row r="642" spans="10:12">
      <c r="J642" s="5"/>
      <c r="K642" s="5"/>
      <c r="L642" s="5"/>
    </row>
    <row r="643" spans="10:12">
      <c r="J643" s="5"/>
      <c r="K643" s="5"/>
      <c r="L643" s="5"/>
    </row>
    <row r="644" spans="10:12">
      <c r="J644" s="5"/>
      <c r="K644" s="5"/>
      <c r="L644" s="5"/>
    </row>
    <row r="645" spans="10:12">
      <c r="J645" s="5"/>
      <c r="K645" s="5"/>
      <c r="L645" s="5"/>
    </row>
    <row r="646" spans="10:12">
      <c r="J646" s="5"/>
      <c r="K646" s="5"/>
      <c r="L646" s="5"/>
    </row>
    <row r="647" spans="10:12">
      <c r="J647" s="5"/>
      <c r="K647" s="5"/>
      <c r="L647" s="5"/>
    </row>
    <row r="648" spans="10:12">
      <c r="J648" s="5"/>
      <c r="K648" s="5"/>
      <c r="L648" s="5"/>
    </row>
    <row r="649" spans="10:12">
      <c r="J649" s="5"/>
      <c r="K649" s="5"/>
      <c r="L649" s="5"/>
    </row>
    <row r="650" spans="10:12">
      <c r="J650" s="5"/>
      <c r="K650" s="5"/>
      <c r="L650" s="5"/>
    </row>
    <row r="651" spans="10:12">
      <c r="J651" s="5"/>
      <c r="K651" s="5"/>
      <c r="L651" s="5"/>
    </row>
    <row r="652" spans="10:12">
      <c r="J652" s="5"/>
      <c r="K652" s="5"/>
      <c r="L652" s="5"/>
    </row>
    <row r="653" spans="10:12">
      <c r="J653" s="5"/>
      <c r="K653" s="5"/>
      <c r="L653" s="5"/>
    </row>
    <row r="654" spans="10:12">
      <c r="J654" s="5"/>
      <c r="K654" s="5"/>
      <c r="L654" s="5"/>
    </row>
    <row r="655" spans="10:12">
      <c r="J655" s="5"/>
      <c r="K655" s="5"/>
      <c r="L655" s="5"/>
    </row>
    <row r="656" spans="10:12">
      <c r="J656" s="5"/>
      <c r="K656" s="5"/>
      <c r="L656" s="5"/>
    </row>
    <row r="657" spans="10:12">
      <c r="J657" s="5"/>
      <c r="K657" s="5"/>
      <c r="L657" s="5"/>
    </row>
    <row r="658" spans="10:12">
      <c r="J658" s="5"/>
      <c r="K658" s="5"/>
      <c r="L658" s="5"/>
    </row>
    <row r="659" spans="10:12">
      <c r="J659" s="5"/>
      <c r="K659" s="5"/>
      <c r="L659" s="5"/>
    </row>
    <row r="660" spans="10:12">
      <c r="J660" s="5"/>
      <c r="K660" s="5"/>
      <c r="L660" s="5"/>
    </row>
    <row r="661" spans="10:12">
      <c r="J661" s="5"/>
      <c r="K661" s="5"/>
      <c r="L661" s="5"/>
    </row>
    <row r="662" spans="10:12">
      <c r="J662" s="5"/>
      <c r="K662" s="5"/>
      <c r="L662" s="5"/>
    </row>
    <row r="663" spans="10:12">
      <c r="J663" s="5"/>
      <c r="K663" s="5"/>
      <c r="L663" s="5"/>
    </row>
    <row r="664" spans="10:12">
      <c r="J664" s="5"/>
      <c r="K664" s="5"/>
      <c r="L664" s="5"/>
    </row>
    <row r="665" spans="10:12">
      <c r="J665" s="5"/>
      <c r="K665" s="5"/>
      <c r="L665" s="5"/>
    </row>
    <row r="666" spans="10:12">
      <c r="J666" s="5"/>
      <c r="K666" s="5"/>
      <c r="L666" s="5"/>
    </row>
    <row r="667" spans="10:12">
      <c r="J667" s="5"/>
      <c r="K667" s="5"/>
      <c r="L667" s="5"/>
    </row>
    <row r="668" spans="10:12">
      <c r="J668" s="5"/>
      <c r="K668" s="5"/>
      <c r="L668" s="5"/>
    </row>
    <row r="669" spans="10:12">
      <c r="J669" s="5"/>
      <c r="K669" s="5"/>
      <c r="L669" s="5"/>
    </row>
    <row r="670" spans="10:12">
      <c r="J670" s="5"/>
      <c r="K670" s="5"/>
      <c r="L670" s="5"/>
    </row>
    <row r="671" spans="10:12">
      <c r="J671" s="5"/>
      <c r="K671" s="5"/>
      <c r="L671" s="5"/>
    </row>
    <row r="672" spans="10:12">
      <c r="J672" s="5"/>
      <c r="K672" s="5"/>
      <c r="L672" s="5"/>
    </row>
    <row r="673" spans="10:12">
      <c r="J673" s="5"/>
      <c r="K673" s="5"/>
      <c r="L673" s="5"/>
    </row>
    <row r="674" spans="10:12">
      <c r="J674" s="5"/>
      <c r="K674" s="5"/>
      <c r="L674" s="5"/>
    </row>
    <row r="675" spans="10:12">
      <c r="J675" s="5"/>
      <c r="K675" s="5"/>
      <c r="L675" s="5"/>
    </row>
    <row r="676" spans="10:12">
      <c r="J676" s="5"/>
      <c r="K676" s="5"/>
      <c r="L676" s="5"/>
    </row>
    <row r="677" spans="10:12">
      <c r="J677" s="5"/>
      <c r="K677" s="5"/>
      <c r="L677" s="5"/>
    </row>
    <row r="678" spans="10:12">
      <c r="J678" s="5"/>
      <c r="K678" s="5"/>
      <c r="L678" s="5"/>
    </row>
    <row r="679" spans="10:12">
      <c r="J679" s="5"/>
      <c r="K679" s="5"/>
      <c r="L679" s="5"/>
    </row>
    <row r="680" spans="10:12">
      <c r="J680" s="5"/>
      <c r="K680" s="5"/>
      <c r="L680" s="5"/>
    </row>
    <row r="681" spans="10:12">
      <c r="J681" s="5"/>
      <c r="K681" s="5"/>
      <c r="L681" s="5"/>
    </row>
    <row r="682" spans="10:12">
      <c r="J682" s="5"/>
      <c r="K682" s="5"/>
      <c r="L682" s="5"/>
    </row>
    <row r="683" spans="10:12">
      <c r="J683" s="5"/>
      <c r="K683" s="5"/>
      <c r="L683" s="5"/>
    </row>
    <row r="684" spans="10:12">
      <c r="J684" s="5"/>
      <c r="K684" s="5"/>
      <c r="L684" s="5"/>
    </row>
    <row r="685" spans="10:12">
      <c r="J685" s="5"/>
      <c r="K685" s="5"/>
      <c r="L685" s="5"/>
    </row>
    <row r="686" spans="10:12">
      <c r="J686" s="5"/>
      <c r="K686" s="5"/>
      <c r="L686" s="5"/>
    </row>
    <row r="687" spans="10:12">
      <c r="J687" s="5"/>
      <c r="K687" s="5"/>
      <c r="L687" s="5"/>
    </row>
    <row r="688" spans="10:12">
      <c r="J688" s="5"/>
      <c r="K688" s="5"/>
      <c r="L688" s="5"/>
    </row>
    <row r="689" spans="10:12">
      <c r="J689" s="5"/>
      <c r="K689" s="5"/>
      <c r="L689" s="5"/>
    </row>
    <row r="690" spans="10:12">
      <c r="J690" s="5"/>
      <c r="K690" s="5"/>
      <c r="L690" s="5"/>
    </row>
    <row r="691" spans="10:12">
      <c r="J691" s="5"/>
      <c r="K691" s="5"/>
      <c r="L691" s="5"/>
    </row>
    <row r="692" spans="10:12">
      <c r="J692" s="5"/>
      <c r="K692" s="5"/>
      <c r="L692" s="5"/>
    </row>
    <row r="693" spans="10:12">
      <c r="J693" s="5"/>
      <c r="K693" s="5"/>
      <c r="L693" s="5"/>
    </row>
    <row r="694" spans="10:12">
      <c r="J694" s="5"/>
      <c r="K694" s="5"/>
      <c r="L694" s="5"/>
    </row>
    <row r="695" spans="10:12">
      <c r="J695" s="5"/>
      <c r="K695" s="5"/>
      <c r="L695" s="5"/>
    </row>
    <row r="696" spans="10:12">
      <c r="J696" s="5"/>
      <c r="K696" s="5"/>
      <c r="L696" s="5"/>
    </row>
    <row r="697" spans="10:12">
      <c r="J697" s="5"/>
      <c r="K697" s="5"/>
      <c r="L697" s="5"/>
    </row>
    <row r="698" spans="10:12">
      <c r="J698" s="5"/>
      <c r="K698" s="5"/>
      <c r="L698" s="5"/>
    </row>
    <row r="699" spans="10:12">
      <c r="J699" s="5"/>
      <c r="K699" s="5"/>
      <c r="L699" s="5"/>
    </row>
    <row r="700" spans="10:12">
      <c r="J700" s="5"/>
      <c r="K700" s="5"/>
      <c r="L700" s="5"/>
    </row>
    <row r="701" spans="10:12">
      <c r="J701" s="5"/>
      <c r="K701" s="5"/>
      <c r="L701" s="5"/>
    </row>
    <row r="702" spans="10:12">
      <c r="J702" s="5"/>
      <c r="K702" s="5"/>
      <c r="L702" s="5"/>
    </row>
    <row r="703" spans="10:12">
      <c r="J703" s="5"/>
      <c r="K703" s="5"/>
      <c r="L703" s="5"/>
    </row>
    <row r="704" spans="10:12">
      <c r="J704" s="5"/>
      <c r="K704" s="5"/>
      <c r="L704" s="5"/>
    </row>
    <row r="705" spans="10:12">
      <c r="J705" s="5"/>
      <c r="K705" s="5"/>
      <c r="L705" s="5"/>
    </row>
    <row r="706" spans="10:12">
      <c r="J706" s="5"/>
      <c r="K706" s="5"/>
      <c r="L706" s="5"/>
    </row>
    <row r="707" spans="10:12">
      <c r="J707" s="5"/>
      <c r="K707" s="5"/>
      <c r="L707" s="5"/>
    </row>
    <row r="708" spans="10:12">
      <c r="J708" s="5"/>
      <c r="K708" s="5"/>
      <c r="L708" s="5"/>
    </row>
    <row r="709" spans="10:12">
      <c r="J709" s="5"/>
      <c r="K709" s="5"/>
      <c r="L709" s="5"/>
    </row>
    <row r="710" spans="10:12">
      <c r="J710" s="5"/>
      <c r="K710" s="5"/>
      <c r="L710" s="5"/>
    </row>
    <row r="711" spans="10:12">
      <c r="J711" s="5"/>
      <c r="K711" s="5"/>
      <c r="L711" s="5"/>
    </row>
    <row r="712" spans="10:12">
      <c r="J712" s="5"/>
      <c r="K712" s="5"/>
      <c r="L712" s="5"/>
    </row>
    <row r="713" spans="10:12">
      <c r="J713" s="5"/>
      <c r="K713" s="5"/>
      <c r="L713" s="5"/>
    </row>
    <row r="714" spans="10:12">
      <c r="J714" s="5"/>
      <c r="K714" s="5"/>
      <c r="L714" s="5"/>
    </row>
    <row r="715" spans="10:12">
      <c r="J715" s="5"/>
      <c r="K715" s="5"/>
      <c r="L715" s="5"/>
    </row>
    <row r="716" spans="10:12">
      <c r="J716" s="5"/>
      <c r="K716" s="5"/>
      <c r="L716" s="5"/>
    </row>
    <row r="717" spans="10:12">
      <c r="J717" s="5"/>
      <c r="K717" s="5"/>
      <c r="L717" s="5"/>
    </row>
    <row r="718" spans="10:12">
      <c r="J718" s="5"/>
      <c r="K718" s="5"/>
      <c r="L718" s="5"/>
    </row>
    <row r="719" spans="10:12">
      <c r="J719" s="5"/>
      <c r="K719" s="5"/>
      <c r="L719" s="5"/>
    </row>
    <row r="720" spans="10:12">
      <c r="J720" s="5"/>
      <c r="K720" s="5"/>
      <c r="L720" s="5"/>
    </row>
    <row r="721" spans="10:12">
      <c r="J721" s="5"/>
      <c r="K721" s="5"/>
      <c r="L721" s="5"/>
    </row>
    <row r="722" spans="10:12">
      <c r="J722" s="5"/>
      <c r="K722" s="5"/>
      <c r="L722" s="5"/>
    </row>
    <row r="723" spans="10:12">
      <c r="J723" s="5"/>
      <c r="K723" s="5"/>
      <c r="L723" s="5"/>
    </row>
    <row r="724" spans="10:12">
      <c r="J724" s="5"/>
      <c r="K724" s="5"/>
      <c r="L724" s="5"/>
    </row>
    <row r="725" spans="10:12">
      <c r="J725" s="5"/>
      <c r="K725" s="5"/>
      <c r="L725" s="5"/>
    </row>
    <row r="726" spans="10:12">
      <c r="J726" s="5"/>
      <c r="K726" s="5"/>
      <c r="L726" s="5"/>
    </row>
    <row r="727" spans="10:12">
      <c r="J727" s="5"/>
      <c r="K727" s="5"/>
      <c r="L727" s="5"/>
    </row>
    <row r="728" spans="10:12">
      <c r="J728" s="5"/>
      <c r="K728" s="5"/>
      <c r="L728" s="5"/>
    </row>
    <row r="729" spans="10:12">
      <c r="J729" s="5"/>
      <c r="K729" s="5"/>
      <c r="L729" s="5"/>
    </row>
    <row r="730" spans="10:12">
      <c r="J730" s="5"/>
      <c r="K730" s="5"/>
      <c r="L730" s="5"/>
    </row>
    <row r="731" spans="10:12">
      <c r="J731" s="5"/>
      <c r="K731" s="5"/>
      <c r="L731" s="5"/>
    </row>
    <row r="732" spans="10:12">
      <c r="J732" s="5"/>
      <c r="K732" s="5"/>
      <c r="L732" s="5"/>
    </row>
    <row r="733" spans="10:12">
      <c r="J733" s="5"/>
      <c r="K733" s="5"/>
      <c r="L733" s="5"/>
    </row>
    <row r="734" spans="10:12">
      <c r="J734" s="5"/>
      <c r="K734" s="5"/>
      <c r="L734" s="5"/>
    </row>
    <row r="735" spans="10:12">
      <c r="J735" s="5"/>
      <c r="K735" s="5"/>
      <c r="L735" s="5"/>
    </row>
    <row r="736" spans="10:12">
      <c r="J736" s="5"/>
      <c r="K736" s="5"/>
      <c r="L736" s="5"/>
    </row>
    <row r="737" spans="10:12">
      <c r="J737" s="5"/>
      <c r="K737" s="5"/>
      <c r="L737" s="5"/>
    </row>
    <row r="738" spans="10:12">
      <c r="J738" s="5"/>
      <c r="K738" s="5"/>
      <c r="L738" s="5"/>
    </row>
    <row r="739" spans="10:12">
      <c r="J739" s="5"/>
      <c r="K739" s="5"/>
      <c r="L739" s="5"/>
    </row>
    <row r="740" spans="10:12">
      <c r="J740" s="5"/>
      <c r="K740" s="5"/>
      <c r="L740" s="5"/>
    </row>
    <row r="958" spans="10:12">
      <c r="J958" s="5"/>
      <c r="K958" s="5"/>
      <c r="L958" s="5"/>
    </row>
    <row r="959" spans="10:12">
      <c r="J959" s="5"/>
      <c r="K959" s="5"/>
      <c r="L959" s="5"/>
    </row>
  </sheetData>
  <phoneticPr fontId="53" type="noConversion"/>
  <pageMargins left="0.196527777777778" right="0.118055555555556" top="0.15763888888888899" bottom="0.15763888888888899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12-18л. МЕНЮ </vt:lpstr>
      <vt:lpstr>компановка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115</cp:revision>
  <cp:lastPrinted>2022-12-20T07:53:27Z</cp:lastPrinted>
  <dcterms:created xsi:type="dcterms:W3CDTF">2006-09-28T05:33:49Z</dcterms:created>
  <dcterms:modified xsi:type="dcterms:W3CDTF">2024-11-15T09:46:16Z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